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cygwin64\home\geh\11-PUBLICATION\ABC1000G\0-Genetics\3-Second_review_accepted_minor_revision\"/>
    </mc:Choice>
  </mc:AlternateContent>
  <bookViews>
    <workbookView xWindow="0" yWindow="0" windowWidth="21570" windowHeight="8265" tabRatio="914"/>
  </bookViews>
  <sheets>
    <sheet name="Table S4A" sheetId="14" r:id="rId1"/>
    <sheet name="Table S4B" sheetId="13" r:id="rId2"/>
  </sheets>
  <calcPr calcId="152511"/>
</workbook>
</file>

<file path=xl/calcChain.xml><?xml version="1.0" encoding="utf-8"?>
<calcChain xmlns="http://schemas.openxmlformats.org/spreadsheetml/2006/main">
  <c r="L10" i="13" l="1"/>
  <c r="F10" i="13"/>
  <c r="Q10" i="14"/>
  <c r="Q7" i="14"/>
  <c r="H6" i="14"/>
  <c r="E6" i="14"/>
  <c r="R7" i="14"/>
  <c r="V11" i="14" s="1"/>
  <c r="M7" i="14" s="1"/>
  <c r="G7" i="14"/>
  <c r="F7" i="14"/>
  <c r="E7" i="14"/>
  <c r="G6" i="14"/>
  <c r="F6" i="14"/>
  <c r="P19" i="13"/>
  <c r="P18" i="13"/>
  <c r="P17" i="13"/>
  <c r="P16" i="13"/>
  <c r="P15" i="13"/>
  <c r="H12" i="13"/>
  <c r="G12" i="13"/>
  <c r="F12" i="13"/>
  <c r="H11" i="13"/>
  <c r="G11" i="13"/>
  <c r="F11" i="13"/>
  <c r="N10" i="13"/>
  <c r="V10" i="13" s="1"/>
  <c r="Z10" i="13" s="1"/>
  <c r="M10" i="13"/>
  <c r="U10" i="13" s="1"/>
  <c r="Y10" i="13" s="1"/>
  <c r="T10" i="13"/>
  <c r="X10" i="13" s="1"/>
  <c r="H10" i="13"/>
  <c r="G10" i="13"/>
  <c r="H8" i="13"/>
  <c r="G8" i="13"/>
  <c r="F8" i="13"/>
  <c r="H7" i="13"/>
  <c r="G7" i="13"/>
  <c r="F7" i="13"/>
  <c r="H6" i="13"/>
  <c r="G6" i="13"/>
  <c r="F6" i="13"/>
  <c r="AD3" i="13"/>
  <c r="L12" i="13" s="1"/>
  <c r="R10" i="13" l="1"/>
  <c r="N6" i="13"/>
  <c r="N12" i="13"/>
  <c r="V12" i="13" s="1"/>
  <c r="Z12" i="13" s="1"/>
  <c r="P10" i="13"/>
  <c r="L6" i="13"/>
  <c r="P6" i="13" s="1"/>
  <c r="M6" i="13"/>
  <c r="Q6" i="13" s="1"/>
  <c r="R12" i="13"/>
  <c r="L8" i="13"/>
  <c r="M8" i="13"/>
  <c r="N8" i="13"/>
  <c r="R8" i="13" s="1"/>
  <c r="Q10" i="13"/>
  <c r="M11" i="13"/>
  <c r="U11" i="13" s="1"/>
  <c r="Y11" i="13" s="1"/>
  <c r="N11" i="13"/>
  <c r="L7" i="13"/>
  <c r="M7" i="13"/>
  <c r="Q7" i="13" s="1"/>
  <c r="N7" i="13"/>
  <c r="R7" i="13" s="1"/>
  <c r="U11" i="14"/>
  <c r="L7" i="14" s="1"/>
  <c r="T11" i="14"/>
  <c r="K7" i="14" s="1"/>
  <c r="V10" i="14"/>
  <c r="M6" i="14" s="1"/>
  <c r="U10" i="14"/>
  <c r="L6" i="14" s="1"/>
  <c r="Q11" i="14"/>
  <c r="H7" i="14" s="1"/>
  <c r="S11" i="14"/>
  <c r="J7" i="14" s="1"/>
  <c r="R11" i="14"/>
  <c r="I7" i="14" s="1"/>
  <c r="S10" i="14"/>
  <c r="J6" i="14" s="1"/>
  <c r="R10" i="14"/>
  <c r="I6" i="14" s="1"/>
  <c r="T10" i="14"/>
  <c r="K6" i="14" s="1"/>
  <c r="T12" i="13"/>
  <c r="X12" i="13" s="1"/>
  <c r="P12" i="13"/>
  <c r="U6" i="13"/>
  <c r="Y6" i="13" s="1"/>
  <c r="V7" i="13"/>
  <c r="Z7" i="13" s="1"/>
  <c r="L11" i="13"/>
  <c r="M12" i="13"/>
  <c r="Q11" i="13" l="1"/>
  <c r="T8" i="13"/>
  <c r="X8" i="13" s="1"/>
  <c r="P8" i="13"/>
  <c r="V8" i="13"/>
  <c r="Z8" i="13" s="1"/>
  <c r="U7" i="13"/>
  <c r="Y7" i="13" s="1"/>
  <c r="T7" i="13"/>
  <c r="X7" i="13" s="1"/>
  <c r="P7" i="13"/>
  <c r="V11" i="13"/>
  <c r="Z11" i="13" s="1"/>
  <c r="R11" i="13"/>
  <c r="U8" i="13"/>
  <c r="Y8" i="13" s="1"/>
  <c r="Q8" i="13"/>
  <c r="R6" i="13"/>
  <c r="V6" i="13"/>
  <c r="Z6" i="13" s="1"/>
  <c r="T6" i="13"/>
  <c r="X6" i="13" s="1"/>
  <c r="U12" i="13"/>
  <c r="Y12" i="13" s="1"/>
  <c r="Q12" i="13"/>
  <c r="T11" i="13"/>
  <c r="X11" i="13" s="1"/>
  <c r="P11" i="13"/>
</calcChain>
</file>

<file path=xl/sharedStrings.xml><?xml version="1.0" encoding="utf-8"?>
<sst xmlns="http://schemas.openxmlformats.org/spreadsheetml/2006/main" count="86" uniqueCount="58">
  <si>
    <t>X</t>
  </si>
  <si>
    <t>S</t>
  </si>
  <si>
    <t>lower-upper</t>
  </si>
  <si>
    <t>Human</t>
  </si>
  <si>
    <t>X/gen</t>
  </si>
  <si>
    <t>λ</t>
  </si>
  <si>
    <t>2Nλ</t>
  </si>
  <si>
    <t>2NλS</t>
  </si>
  <si>
    <t>λS</t>
  </si>
  <si>
    <t>0.011</t>
  </si>
  <si>
    <t>Mcpherson et al 2007</t>
  </si>
  <si>
    <t>0.010</t>
  </si>
  <si>
    <t>0.002</t>
  </si>
  <si>
    <t>Li and Stephan 2006</t>
  </si>
  <si>
    <t>1.1E-11</t>
  </si>
  <si>
    <t>1.9E-04</t>
  </si>
  <si>
    <t>3.9E-07</t>
  </si>
  <si>
    <t>Andolfatto 2007</t>
  </si>
  <si>
    <r>
      <t>Africa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</si>
  <si>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r>
      <t>Europe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</si>
  <si>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t>95%CI</t>
  </si>
  <si>
    <r>
      <t>Africa</t>
    </r>
    <r>
      <rPr>
        <b/>
        <vertAlign val="superscript"/>
        <sz val="11"/>
        <color theme="1"/>
        <rFont val="Calibri"/>
        <family val="2"/>
        <scheme val="minor"/>
      </rPr>
      <t>b</t>
    </r>
  </si>
  <si>
    <r>
      <t>Europe</t>
    </r>
    <r>
      <rPr>
        <b/>
        <vertAlign val="superscript"/>
        <sz val="11"/>
        <color theme="1"/>
        <rFont val="Calibri"/>
        <family val="2"/>
        <scheme val="minor"/>
      </rPr>
      <t>b</t>
    </r>
  </si>
  <si>
    <r>
      <t>Drosophila</t>
    </r>
    <r>
      <rPr>
        <b/>
        <vertAlign val="superscript"/>
        <sz val="11"/>
        <color theme="1"/>
        <rFont val="Calibri"/>
        <family val="2"/>
        <scheme val="minor"/>
      </rPr>
      <t>c</t>
    </r>
  </si>
  <si>
    <t>Jensen et al 2008</t>
  </si>
  <si>
    <t>base pairs analysed</t>
  </si>
  <si>
    <t>simulated generations</t>
  </si>
  <si>
    <t>Sweeps (incomplete and complete sweeps)</t>
  </si>
  <si>
    <t>human effective populations size, N</t>
  </si>
  <si>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Values from Table 3 of Jensen et al (2008)</t>
    </r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</si>
  <si>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Estimations obtained using the 1000G ORs averaged across chromosomes (Tables 1 and 2)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</si>
  <si>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Estimations obtained using the 1000G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ORs computed merging chromosomes (Tables 1 and 2)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</si>
  <si>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g</t>
    </r>
    <r>
      <rPr>
        <b/>
        <vertAlign val="superscript"/>
        <sz val="11"/>
        <color theme="1"/>
        <rFont val="Calibri"/>
        <family val="2"/>
        <scheme val="minor"/>
      </rPr>
      <t>b</t>
    </r>
  </si>
  <si>
    <r>
      <t>α</t>
    </r>
    <r>
      <rPr>
        <b/>
        <vertAlign val="superscript"/>
        <sz val="11"/>
        <color theme="1"/>
        <rFont val="Calibri"/>
        <family val="2"/>
      </rPr>
      <t>c</t>
    </r>
  </si>
  <si>
    <r>
      <t>α</t>
    </r>
    <r>
      <rPr>
        <b/>
        <vertAlign val="superscript"/>
        <sz val="11"/>
        <color theme="1"/>
        <rFont val="Calibri"/>
        <family val="2"/>
      </rPr>
      <t>d</t>
    </r>
  </si>
  <si>
    <r>
      <t>Africa</t>
    </r>
    <r>
      <rPr>
        <b/>
        <vertAlign val="superscript"/>
        <sz val="11"/>
        <color theme="1"/>
        <rFont val="Calibri"/>
        <family val="2"/>
        <scheme val="minor"/>
      </rPr>
      <t>e</t>
    </r>
  </si>
  <si>
    <r>
      <t>Africa</t>
    </r>
    <r>
      <rPr>
        <b/>
        <vertAlign val="superscript"/>
        <sz val="11"/>
        <color theme="1"/>
        <rFont val="Calibri"/>
        <family val="2"/>
        <scheme val="minor"/>
      </rPr>
      <t>f</t>
    </r>
  </si>
  <si>
    <t>Uricchio et al 2019</t>
  </si>
  <si>
    <r>
      <t>Zhen et al 2021</t>
    </r>
    <r>
      <rPr>
        <b/>
        <vertAlign val="superscript"/>
        <sz val="11"/>
        <color theme="1"/>
        <rFont val="Calibri"/>
        <family val="2"/>
        <scheme val="minor"/>
      </rPr>
      <t>g</t>
    </r>
  </si>
  <si>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Estimations obtained using the 1000G ORs averaged across chromosomes (Table 1)</t>
    </r>
  </si>
  <si>
    <r>
      <rPr>
        <vertAlign val="superscript"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Estimations obtained using the 1000G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ORs computed merging chromosomes (Table 1)</t>
    </r>
  </si>
  <si>
    <t>generation</t>
  </si>
  <si>
    <t>T human chip</t>
  </si>
  <si>
    <t>generation interval Moorjani PNAS 2016</t>
  </si>
  <si>
    <t>NS selected</t>
  </si>
  <si>
    <t>Human lineage</t>
  </si>
  <si>
    <r>
      <t>X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</si>
  <si>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t>Human-chimp</t>
  </si>
  <si>
    <t>Table S4A. Comparing with previous estimations of the adaptation rates α in humans</t>
  </si>
  <si>
    <r>
      <t>Zhen et al 2021</t>
    </r>
    <r>
      <rPr>
        <b/>
        <vertAlign val="superscript"/>
        <sz val="11"/>
        <color theme="1"/>
        <rFont val="Calibri"/>
        <family val="2"/>
        <scheme val="minor"/>
      </rPr>
      <t>h</t>
    </r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</si>
  <si>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Point estimates and 95% CIs edges averaged across populations of the same continental origin</t>
    </r>
  </si>
  <si>
    <r>
      <rPr>
        <vertAlign val="superscript"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Xg stands for X per generation, i.e., X divided by the 3,500 simulated generations</t>
    </r>
  </si>
  <si>
    <r>
      <rPr>
        <vertAlign val="superscript"/>
        <sz val="11"/>
        <color theme="1"/>
        <rFont val="Calibri"/>
        <family val="2"/>
        <scheme val="minor"/>
      </rPr>
      <t>c,d</t>
    </r>
    <r>
      <rPr>
        <sz val="11"/>
        <color theme="1"/>
        <rFont val="Calibri"/>
        <family val="2"/>
        <scheme val="minor"/>
      </rPr>
      <t>Prediction using X per generation, 29,925 nonsynonymous and 7,9Ky or 1,2Ky of human-chimp divergence</t>
    </r>
  </si>
  <si>
    <r>
      <rPr>
        <vertAlign val="superscript"/>
        <sz val="11"/>
        <color theme="1"/>
        <rFont val="Calibri"/>
        <family val="2"/>
        <scheme val="minor"/>
      </rPr>
      <t>g,h</t>
    </r>
    <r>
      <rPr>
        <sz val="11"/>
        <color theme="1"/>
        <rFont val="Calibri"/>
        <family val="2"/>
        <scheme val="minor"/>
      </rPr>
      <t>Estimations under the simple and complex models presented in Zhen et al. (2021)</t>
    </r>
  </si>
  <si>
    <t>Table S4B. Comparing with Drosophila</t>
  </si>
  <si>
    <t>NS tot (Uricchio)</t>
  </si>
  <si>
    <r>
      <t>East Asia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</si>
  <si>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r>
      <t>East Asia</t>
    </r>
    <r>
      <rPr>
        <b/>
        <vertAlign val="superscript"/>
        <sz val="11"/>
        <color theme="1"/>
        <rFont val="Calibri"/>
        <family val="2"/>
        <scheme val="minor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</si>
</sst>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16" fillId="0" borderId="0" xfId="0" applyFont="1" applyFill="1"/>
    <xf numFmtId="0" fontId="0" fillId="0" borderId="11" xfId="0" applyFill="1" applyBorder="1"/>
    <xf numFmtId="0" fontId="0" fillId="0" borderId="0" xfId="0"/>
    <xf numFmtId="0" fontId="16" fillId="0" borderId="1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2" xfId="0" applyFill="1" applyBorder="1"/>
    <xf numFmtId="0" fontId="0" fillId="0" borderId="24" xfId="0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0" xfId="0" applyBorder="1"/>
    <xf numFmtId="0" fontId="0" fillId="0" borderId="0" xfId="0" applyFill="1" applyBorder="1"/>
    <xf numFmtId="0" fontId="16" fillId="0" borderId="0" xfId="0" applyFont="1" applyFill="1" applyBorder="1" applyAlignment="1">
      <alignment horizontal="center"/>
    </xf>
    <xf numFmtId="0" fontId="0" fillId="0" borderId="18" xfId="0" applyFill="1" applyBorder="1"/>
    <xf numFmtId="0" fontId="19" fillId="0" borderId="12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10" xfId="0" applyNumberFormat="1" applyBorder="1" applyAlignment="1">
      <alignment horizontal="center"/>
    </xf>
    <xf numFmtId="11" fontId="0" fillId="0" borderId="13" xfId="0" applyNumberFormat="1" applyBorder="1"/>
    <xf numFmtId="0" fontId="0" fillId="0" borderId="0" xfId="0" applyBorder="1" applyAlignment="1">
      <alignment horizontal="center"/>
    </xf>
    <xf numFmtId="11" fontId="0" fillId="0" borderId="0" xfId="0" applyNumberFormat="1" applyBorder="1"/>
    <xf numFmtId="11" fontId="0" fillId="0" borderId="20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11" fontId="0" fillId="0" borderId="16" xfId="0" applyNumberFormat="1" applyBorder="1" applyAlignment="1">
      <alignment horizontal="center"/>
    </xf>
    <xf numFmtId="11" fontId="0" fillId="0" borderId="19" xfId="0" applyNumberForma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1" fontId="0" fillId="0" borderId="20" xfId="0" applyNumberFormat="1" applyBorder="1" applyAlignment="1">
      <alignment horizontal="center"/>
    </xf>
    <xf numFmtId="11" fontId="0" fillId="0" borderId="23" xfId="0" applyNumberFormat="1" applyBorder="1" applyAlignment="1">
      <alignment horizontal="center"/>
    </xf>
    <xf numFmtId="11" fontId="0" fillId="0" borderId="14" xfId="0" applyNumberFormat="1" applyBorder="1" applyAlignment="1">
      <alignment horizontal="center"/>
    </xf>
    <xf numFmtId="11" fontId="0" fillId="0" borderId="13" xfId="0" applyNumberFormat="1" applyBorder="1" applyAlignment="1">
      <alignment horizontal="center"/>
    </xf>
    <xf numFmtId="11" fontId="0" fillId="0" borderId="24" xfId="0" applyNumberFormat="1" applyBorder="1" applyAlignment="1">
      <alignment horizontal="center"/>
    </xf>
    <xf numFmtId="11" fontId="16" fillId="0" borderId="15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/>
    <xf numFmtId="0" fontId="0" fillId="0" borderId="24" xfId="0" applyBorder="1"/>
    <xf numFmtId="11" fontId="0" fillId="0" borderId="12" xfId="0" applyNumberFormat="1" applyBorder="1" applyAlignment="1">
      <alignment horizontal="center"/>
    </xf>
    <xf numFmtId="11" fontId="16" fillId="0" borderId="11" xfId="0" applyNumberFormat="1" applyFont="1" applyBorder="1" applyAlignment="1">
      <alignment horizontal="center"/>
    </xf>
    <xf numFmtId="11" fontId="0" fillId="0" borderId="21" xfId="0" applyNumberFormat="1" applyBorder="1" applyAlignment="1">
      <alignment horizontal="center"/>
    </xf>
    <xf numFmtId="11" fontId="16" fillId="0" borderId="22" xfId="0" applyNumberFormat="1" applyFont="1" applyBorder="1" applyAlignment="1">
      <alignment horizontal="center"/>
    </xf>
    <xf numFmtId="0" fontId="0" fillId="0" borderId="20" xfId="0" applyBorder="1"/>
    <xf numFmtId="0" fontId="16" fillId="33" borderId="0" xfId="0" applyFont="1" applyFill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11" fontId="16" fillId="33" borderId="13" xfId="0" applyNumberFormat="1" applyFont="1" applyFill="1" applyBorder="1" applyAlignment="1">
      <alignment horizontal="center"/>
    </xf>
    <xf numFmtId="11" fontId="16" fillId="33" borderId="0" xfId="0" applyNumberFormat="1" applyFont="1" applyFill="1" applyBorder="1" applyAlignment="1">
      <alignment horizontal="center"/>
    </xf>
    <xf numFmtId="11" fontId="16" fillId="33" borderId="20" xfId="0" applyNumberFormat="1" applyFont="1" applyFill="1" applyBorder="1" applyAlignment="1">
      <alignment horizontal="center"/>
    </xf>
    <xf numFmtId="0" fontId="0" fillId="33" borderId="21" xfId="0" applyFill="1" applyBorder="1"/>
    <xf numFmtId="0" fontId="0" fillId="33" borderId="20" xfId="0" applyFill="1" applyBorder="1"/>
    <xf numFmtId="164" fontId="16" fillId="0" borderId="22" xfId="0" applyNumberFormat="1" applyFont="1" applyFill="1" applyBorder="1" applyAlignment="1">
      <alignment horizontal="center"/>
    </xf>
    <xf numFmtId="11" fontId="16" fillId="0" borderId="24" xfId="0" applyNumberFormat="1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11" fontId="16" fillId="0" borderId="10" xfId="0" applyNumberFormat="1" applyFont="1" applyFill="1" applyBorder="1" applyAlignment="1">
      <alignment horizontal="center"/>
    </xf>
    <xf numFmtId="11" fontId="16" fillId="0" borderId="10" xfId="0" applyNumberFormat="1" applyFont="1" applyBorder="1" applyAlignment="1">
      <alignment horizontal="center"/>
    </xf>
    <xf numFmtId="11" fontId="16" fillId="0" borderId="23" xfId="0" applyNumberFormat="1" applyFont="1" applyFill="1" applyBorder="1" applyAlignment="1">
      <alignment horizontal="center"/>
    </xf>
    <xf numFmtId="11" fontId="0" fillId="0" borderId="18" xfId="0" applyNumberFormat="1" applyBorder="1" applyAlignment="1">
      <alignment horizontal="center"/>
    </xf>
    <xf numFmtId="0" fontId="0" fillId="0" borderId="16" xfId="0" applyBorder="1"/>
    <xf numFmtId="0" fontId="0" fillId="0" borderId="18" xfId="0" applyBorder="1"/>
    <xf numFmtId="11" fontId="16" fillId="0" borderId="18" xfId="0" applyNumberFormat="1" applyFont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11" fontId="16" fillId="0" borderId="15" xfId="0" applyNumberFormat="1" applyFont="1" applyBorder="1"/>
    <xf numFmtId="11" fontId="16" fillId="0" borderId="11" xfId="0" applyNumberFormat="1" applyFont="1" applyBorder="1"/>
    <xf numFmtId="11" fontId="16" fillId="0" borderId="22" xfId="0" applyNumberFormat="1" applyFont="1" applyBorder="1"/>
    <xf numFmtId="0" fontId="0" fillId="0" borderId="18" xfId="0" applyBorder="1" applyAlignment="1">
      <alignment horizontal="center"/>
    </xf>
    <xf numFmtId="164" fontId="16" fillId="0" borderId="11" xfId="0" applyNumberFormat="1" applyFont="1" applyBorder="1" applyAlignment="1">
      <alignment horizontal="center"/>
    </xf>
    <xf numFmtId="164" fontId="16" fillId="0" borderId="22" xfId="0" applyNumberFormat="1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164" fontId="16" fillId="0" borderId="11" xfId="0" applyNumberFormat="1" applyFont="1" applyFill="1" applyBorder="1" applyAlignment="1">
      <alignment horizontal="center"/>
    </xf>
    <xf numFmtId="11" fontId="16" fillId="0" borderId="0" xfId="0" applyNumberFormat="1" applyFon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1" fontId="16" fillId="0" borderId="0" xfId="0" applyNumberFormat="1" applyFont="1" applyFill="1" applyBorder="1"/>
    <xf numFmtId="0" fontId="16" fillId="0" borderId="22" xfId="0" applyFont="1" applyFill="1" applyBorder="1" applyAlignment="1">
      <alignment horizontal="center"/>
    </xf>
    <xf numFmtId="11" fontId="0" fillId="0" borderId="15" xfId="0" applyNumberFormat="1" applyFill="1" applyBorder="1" applyAlignment="1">
      <alignment horizontal="center"/>
    </xf>
    <xf numFmtId="11" fontId="0" fillId="0" borderId="11" xfId="0" applyNumberFormat="1" applyFill="1" applyBorder="1" applyAlignment="1">
      <alignment horizontal="center"/>
    </xf>
    <xf numFmtId="11" fontId="0" fillId="0" borderId="22" xfId="0" applyNumberForma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1" fontId="0" fillId="0" borderId="24" xfId="0" applyNumberFormat="1" applyFill="1" applyBorder="1" applyAlignment="1">
      <alignment horizontal="center"/>
    </xf>
    <xf numFmtId="11" fontId="0" fillId="0" borderId="1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11" fontId="0" fillId="0" borderId="19" xfId="0" applyNumberFormat="1" applyFill="1" applyBorder="1" applyAlignment="1">
      <alignment horizontal="center"/>
    </xf>
    <xf numFmtId="11" fontId="0" fillId="0" borderId="11" xfId="0" applyNumberFormat="1" applyFill="1" applyBorder="1"/>
    <xf numFmtId="11" fontId="0" fillId="0" borderId="22" xfId="0" applyNumberFormat="1" applyFill="1" applyBorder="1"/>
    <xf numFmtId="0" fontId="0" fillId="0" borderId="15" xfId="0" applyFill="1" applyBorder="1"/>
    <xf numFmtId="0" fontId="0" fillId="0" borderId="21" xfId="0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11" fontId="0" fillId="0" borderId="12" xfId="0" applyNumberFormat="1" applyFill="1" applyBorder="1" applyAlignment="1">
      <alignment horizontal="center"/>
    </xf>
    <xf numFmtId="11" fontId="0" fillId="0" borderId="17" xfId="0" applyNumberFormat="1" applyFill="1" applyBorder="1" applyAlignment="1">
      <alignment horizontal="center"/>
    </xf>
    <xf numFmtId="11" fontId="0" fillId="0" borderId="21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6" fillId="0" borderId="0" xfId="0" applyFont="1"/>
    <xf numFmtId="164" fontId="0" fillId="0" borderId="0" xfId="0" applyNumberFormat="1"/>
    <xf numFmtId="0" fontId="0" fillId="33" borderId="0" xfId="0" applyFill="1" applyBorder="1"/>
    <xf numFmtId="164" fontId="23" fillId="33" borderId="16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1" fontId="16" fillId="34" borderId="10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4" borderId="23" xfId="0" applyFont="1" applyFill="1" applyBorder="1" applyAlignment="1">
      <alignment horizontal="center"/>
    </xf>
    <xf numFmtId="11" fontId="0" fillId="0" borderId="0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164" fontId="18" fillId="0" borderId="0" xfId="0" applyNumberFormat="1" applyFont="1"/>
    <xf numFmtId="0" fontId="0" fillId="0" borderId="0" xfId="0" applyFont="1"/>
    <xf numFmtId="164" fontId="0" fillId="0" borderId="10" xfId="0" applyNumberFormat="1" applyFont="1" applyBorder="1" applyAlignment="1">
      <alignment horizontal="center"/>
    </xf>
    <xf numFmtId="1" fontId="26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4" fontId="0" fillId="33" borderId="16" xfId="0" applyNumberForma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6" fillId="0" borderId="20" xfId="0" applyNumberFormat="1" applyFont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33" borderId="19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6" fillId="33" borderId="23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 2" xfId="42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zoomScale="90" zoomScaleNormal="90" workbookViewId="0">
      <selection activeCell="Q11" sqref="Q11"/>
    </sheetView>
  </sheetViews>
  <sheetFormatPr baseColWidth="10" defaultColWidth="11.5703125" defaultRowHeight="15" x14ac:dyDescent="0.25"/>
  <cols>
    <col min="1" max="1" width="31.28515625" style="5" customWidth="1"/>
    <col min="2" max="2" width="8.7109375" style="5" customWidth="1"/>
    <col min="3" max="4" width="7" style="5" customWidth="1"/>
    <col min="5" max="5" width="7.5703125" style="5" customWidth="1"/>
    <col min="6" max="7" width="7.140625" style="5" customWidth="1"/>
    <col min="8" max="8" width="7.28515625" style="5" customWidth="1"/>
    <col min="9" max="10" width="7.140625" style="5" customWidth="1"/>
    <col min="11" max="11" width="7.7109375" style="117" customWidth="1"/>
    <col min="12" max="13" width="6.28515625" style="5" customWidth="1"/>
    <col min="14" max="16384" width="11.5703125" style="5"/>
  </cols>
  <sheetData>
    <row r="1" spans="1:23" x14ac:dyDescent="0.25">
      <c r="A1" s="3" t="s">
        <v>48</v>
      </c>
    </row>
    <row r="2" spans="1:23" x14ac:dyDescent="0.25">
      <c r="A2" s="3"/>
    </row>
    <row r="3" spans="1:23" x14ac:dyDescent="0.25">
      <c r="A3" s="3"/>
      <c r="B3" s="143" t="s">
        <v>27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5"/>
    </row>
    <row r="4" spans="1:23" x14ac:dyDescent="0.25">
      <c r="A4" s="16"/>
      <c r="B4" s="118"/>
      <c r="C4" s="146" t="s">
        <v>20</v>
      </c>
      <c r="D4" s="147"/>
      <c r="E4" s="118"/>
      <c r="F4" s="146" t="s">
        <v>20</v>
      </c>
      <c r="G4" s="147"/>
      <c r="H4" s="118"/>
      <c r="I4" s="146" t="s">
        <v>20</v>
      </c>
      <c r="J4" s="147"/>
      <c r="K4" s="118"/>
      <c r="L4" s="146" t="s">
        <v>20</v>
      </c>
      <c r="M4" s="147"/>
      <c r="Q4" s="116" t="s">
        <v>41</v>
      </c>
      <c r="R4" s="127">
        <v>3500</v>
      </c>
      <c r="S4" s="127"/>
      <c r="T4" s="127"/>
      <c r="U4" s="127"/>
      <c r="V4" s="127"/>
      <c r="W4" s="127"/>
    </row>
    <row r="5" spans="1:23" ht="18.75" x14ac:dyDescent="0.35">
      <c r="A5" s="113" t="s">
        <v>45</v>
      </c>
      <c r="B5" s="112" t="s">
        <v>46</v>
      </c>
      <c r="C5" s="141" t="s">
        <v>2</v>
      </c>
      <c r="D5" s="142"/>
      <c r="E5" s="112" t="s">
        <v>32</v>
      </c>
      <c r="F5" s="141" t="s">
        <v>2</v>
      </c>
      <c r="G5" s="142"/>
      <c r="H5" s="119" t="s">
        <v>33</v>
      </c>
      <c r="I5" s="141" t="s">
        <v>2</v>
      </c>
      <c r="J5" s="142"/>
      <c r="K5" s="119" t="s">
        <v>34</v>
      </c>
      <c r="L5" s="141" t="s">
        <v>2</v>
      </c>
      <c r="M5" s="142"/>
      <c r="Q5" s="116" t="s">
        <v>42</v>
      </c>
      <c r="R5" s="127"/>
      <c r="S5" s="127"/>
      <c r="T5" s="127"/>
      <c r="U5" s="127"/>
      <c r="V5" s="127"/>
      <c r="W5" s="127"/>
    </row>
    <row r="6" spans="1:23" ht="17.25" x14ac:dyDescent="0.25">
      <c r="A6" s="120" t="s">
        <v>35</v>
      </c>
      <c r="B6" s="132">
        <v>68</v>
      </c>
      <c r="C6" s="133">
        <v>46</v>
      </c>
      <c r="D6" s="134">
        <v>90.6</v>
      </c>
      <c r="E6" s="135">
        <f>B6/$R$4</f>
        <v>1.9428571428571427E-2</v>
      </c>
      <c r="F6" s="22">
        <f t="shared" ref="E6:G7" si="0">C6/$R$4</f>
        <v>1.3142857142857144E-2</v>
      </c>
      <c r="G6" s="23">
        <f t="shared" si="0"/>
        <v>2.5885714285714283E-2</v>
      </c>
      <c r="H6" s="135">
        <f>Q10/$R$8</f>
        <v>0.17686251754180196</v>
      </c>
      <c r="I6" s="136">
        <f t="shared" ref="H6:M7" si="1">R10/$R$8</f>
        <v>0.1196422912782778</v>
      </c>
      <c r="J6" s="128">
        <f t="shared" si="1"/>
        <v>0.23564329543069495</v>
      </c>
      <c r="K6" s="135">
        <f t="shared" si="1"/>
        <v>0.27089069142478522</v>
      </c>
      <c r="L6" s="136">
        <f t="shared" si="1"/>
        <v>0.18324958537559002</v>
      </c>
      <c r="M6" s="128">
        <f t="shared" si="1"/>
        <v>0.36092200945714031</v>
      </c>
      <c r="Q6" s="127">
        <v>7900000</v>
      </c>
      <c r="R6" s="127">
        <v>12100000</v>
      </c>
      <c r="S6" s="127"/>
      <c r="T6" s="127"/>
      <c r="U6" s="127"/>
      <c r="V6" s="127"/>
      <c r="W6" s="127"/>
    </row>
    <row r="7" spans="1:23" ht="17.25" x14ac:dyDescent="0.25">
      <c r="A7" s="120" t="s">
        <v>36</v>
      </c>
      <c r="B7" s="132">
        <v>58</v>
      </c>
      <c r="C7" s="133">
        <v>37</v>
      </c>
      <c r="D7" s="134">
        <v>81</v>
      </c>
      <c r="E7" s="135">
        <f t="shared" si="0"/>
        <v>1.657142857142857E-2</v>
      </c>
      <c r="F7" s="22">
        <f t="shared" si="0"/>
        <v>1.0571428571428572E-2</v>
      </c>
      <c r="G7" s="23">
        <f t="shared" si="0"/>
        <v>2.3142857142857142E-2</v>
      </c>
      <c r="H7" s="135">
        <f t="shared" si="1"/>
        <v>0.15085332378565461</v>
      </c>
      <c r="I7" s="136">
        <f t="shared" si="1"/>
        <v>9.6234016897745189E-2</v>
      </c>
      <c r="J7" s="128">
        <f t="shared" si="1"/>
        <v>0.21067446942479351</v>
      </c>
      <c r="K7" s="135">
        <f t="shared" si="1"/>
        <v>0.23105382503878744</v>
      </c>
      <c r="L7" s="136">
        <f t="shared" si="1"/>
        <v>0.14739640562819198</v>
      </c>
      <c r="M7" s="128">
        <f t="shared" si="1"/>
        <v>0.32267861772658246</v>
      </c>
      <c r="Q7" s="127">
        <f>Q6/$W$7</f>
        <v>272413.79310344829</v>
      </c>
      <c r="R7" s="127">
        <f>R6/$W$7</f>
        <v>417241.37931034481</v>
      </c>
      <c r="S7" s="127"/>
      <c r="T7" s="116" t="s">
        <v>43</v>
      </c>
      <c r="V7" s="127"/>
      <c r="W7" s="127">
        <v>29</v>
      </c>
    </row>
    <row r="8" spans="1:23" x14ac:dyDescent="0.25">
      <c r="A8" s="121" t="s">
        <v>37</v>
      </c>
      <c r="B8" s="27"/>
      <c r="C8" s="27"/>
      <c r="D8" s="8"/>
      <c r="E8" s="27"/>
      <c r="F8" s="27"/>
      <c r="G8" s="8"/>
      <c r="H8" s="137">
        <v>0.13500000000000001</v>
      </c>
      <c r="I8" s="130">
        <v>9.6000000000000002E-2</v>
      </c>
      <c r="J8" s="128">
        <v>0.17</v>
      </c>
      <c r="K8" s="136"/>
      <c r="L8" s="136"/>
      <c r="M8" s="128"/>
      <c r="Q8" s="116" t="s">
        <v>55</v>
      </c>
      <c r="R8" s="127">
        <v>29925</v>
      </c>
      <c r="V8" s="127"/>
      <c r="W8" s="127"/>
    </row>
    <row r="9" spans="1:23" ht="17.25" x14ac:dyDescent="0.25">
      <c r="A9" s="122" t="s">
        <v>38</v>
      </c>
      <c r="B9" s="27"/>
      <c r="C9" s="27"/>
      <c r="D9" s="8"/>
      <c r="E9" s="27"/>
      <c r="F9" s="27"/>
      <c r="G9" s="8"/>
      <c r="H9" s="135">
        <v>0.06</v>
      </c>
      <c r="I9" s="27"/>
      <c r="J9" s="8"/>
      <c r="K9" s="22"/>
      <c r="L9" s="27"/>
      <c r="M9" s="8"/>
      <c r="Q9" s="116" t="s">
        <v>44</v>
      </c>
      <c r="R9" s="127"/>
      <c r="S9" s="127"/>
      <c r="T9" s="127"/>
      <c r="U9" s="127"/>
      <c r="V9" s="127"/>
      <c r="W9" s="127"/>
    </row>
    <row r="10" spans="1:23" ht="17.25" x14ac:dyDescent="0.25">
      <c r="A10" s="123" t="s">
        <v>49</v>
      </c>
      <c r="B10" s="27"/>
      <c r="C10" s="27"/>
      <c r="D10" s="8"/>
      <c r="E10" s="27"/>
      <c r="F10" s="27"/>
      <c r="G10" s="8"/>
      <c r="H10" s="135">
        <v>0.16</v>
      </c>
      <c r="I10" s="27"/>
      <c r="J10" s="8"/>
      <c r="K10" s="22"/>
      <c r="L10" s="27"/>
      <c r="M10" s="8"/>
      <c r="Q10" s="127">
        <f>E6*$Q$7</f>
        <v>5292.6108374384239</v>
      </c>
      <c r="R10" s="127">
        <f t="shared" ref="Q10:S11" si="2">F6*$Q$7</f>
        <v>3580.2955665024633</v>
      </c>
      <c r="S10" s="127">
        <f t="shared" si="2"/>
        <v>7051.6256157635462</v>
      </c>
      <c r="T10" s="127">
        <f t="shared" ref="T10:V11" si="3">E6*$R$7</f>
        <v>8106.4039408866984</v>
      </c>
      <c r="U10" s="127">
        <f t="shared" si="3"/>
        <v>5483.7438423645317</v>
      </c>
      <c r="V10" s="127">
        <f t="shared" si="3"/>
        <v>10800.591133004924</v>
      </c>
    </row>
    <row r="11" spans="1:23" x14ac:dyDescent="0.25">
      <c r="A11" s="113" t="s">
        <v>47</v>
      </c>
      <c r="B11" s="55"/>
      <c r="C11" s="56"/>
      <c r="D11" s="57"/>
      <c r="E11" s="56"/>
      <c r="F11" s="56"/>
      <c r="G11" s="57"/>
      <c r="H11" s="131"/>
      <c r="I11" s="56"/>
      <c r="J11" s="57"/>
      <c r="K11" s="138"/>
      <c r="L11" s="56"/>
      <c r="M11" s="57"/>
      <c r="Q11" s="127">
        <f t="shared" si="2"/>
        <v>4514.2857142857138</v>
      </c>
      <c r="R11" s="127">
        <f t="shared" si="2"/>
        <v>2879.8029556650249</v>
      </c>
      <c r="S11" s="127">
        <f t="shared" si="2"/>
        <v>6304.4334975369457</v>
      </c>
      <c r="T11" s="127">
        <f t="shared" si="3"/>
        <v>6914.2857142857138</v>
      </c>
      <c r="U11" s="127">
        <f t="shared" si="3"/>
        <v>4410.8374384236449</v>
      </c>
      <c r="V11" s="127">
        <f t="shared" si="3"/>
        <v>9656.1576354679801</v>
      </c>
      <c r="W11" s="127"/>
    </row>
    <row r="12" spans="1:23" ht="17.25" x14ac:dyDescent="0.25">
      <c r="A12" s="122" t="s">
        <v>38</v>
      </c>
      <c r="B12" s="7"/>
      <c r="C12" s="7"/>
      <c r="D12" s="9"/>
      <c r="E12" s="7"/>
      <c r="F12" s="7"/>
      <c r="G12" s="9"/>
      <c r="H12" s="139">
        <v>0.11</v>
      </c>
      <c r="I12" s="7"/>
      <c r="J12" s="9"/>
      <c r="K12" s="115"/>
      <c r="L12" s="7"/>
      <c r="M12" s="9"/>
      <c r="S12" s="127"/>
      <c r="T12" s="127"/>
      <c r="U12" s="127"/>
      <c r="V12" s="127"/>
      <c r="W12" s="127"/>
    </row>
    <row r="13" spans="1:23" ht="17.25" x14ac:dyDescent="0.25">
      <c r="A13" s="123" t="s">
        <v>49</v>
      </c>
      <c r="B13" s="36"/>
      <c r="C13" s="36"/>
      <c r="D13" s="37"/>
      <c r="E13" s="36"/>
      <c r="F13" s="36"/>
      <c r="G13" s="37"/>
      <c r="H13" s="140">
        <v>0.25</v>
      </c>
      <c r="I13" s="36"/>
      <c r="J13" s="37"/>
      <c r="K13" s="38"/>
      <c r="L13" s="36"/>
      <c r="M13" s="37"/>
      <c r="R13" s="127"/>
      <c r="S13" s="127"/>
      <c r="T13" s="127"/>
      <c r="U13" s="127"/>
      <c r="V13" s="127"/>
      <c r="W13" s="127"/>
    </row>
    <row r="14" spans="1:23" ht="17.25" x14ac:dyDescent="0.25">
      <c r="A14" s="124" t="s">
        <v>50</v>
      </c>
      <c r="K14" s="5"/>
      <c r="W14" s="127"/>
    </row>
    <row r="15" spans="1:23" ht="17.25" x14ac:dyDescent="0.25">
      <c r="A15" s="5" t="s">
        <v>51</v>
      </c>
      <c r="B15" s="3"/>
      <c r="C15" s="3"/>
      <c r="D15" s="3"/>
      <c r="K15" s="5"/>
      <c r="W15" s="127"/>
    </row>
    <row r="16" spans="1:23" ht="17.25" x14ac:dyDescent="0.25">
      <c r="A16" s="124" t="s">
        <v>52</v>
      </c>
      <c r="W16" s="127"/>
    </row>
    <row r="17" spans="1:11" ht="17.25" x14ac:dyDescent="0.25">
      <c r="A17" s="125" t="s">
        <v>39</v>
      </c>
    </row>
    <row r="18" spans="1:11" ht="17.25" x14ac:dyDescent="0.25">
      <c r="A18" s="125" t="s">
        <v>40</v>
      </c>
      <c r="I18" s="117"/>
      <c r="K18" s="5"/>
    </row>
    <row r="19" spans="1:11" ht="17.25" x14ac:dyDescent="0.25">
      <c r="A19" s="124" t="s">
        <v>53</v>
      </c>
    </row>
    <row r="33" spans="8:13" x14ac:dyDescent="0.25">
      <c r="K33" s="126"/>
      <c r="M33" s="126"/>
    </row>
    <row r="36" spans="8:13" x14ac:dyDescent="0.25">
      <c r="H36" s="129"/>
      <c r="K36" s="126"/>
      <c r="M36" s="126"/>
    </row>
    <row r="37" spans="8:13" x14ac:dyDescent="0.25">
      <c r="K37" s="126"/>
      <c r="M37" s="126"/>
    </row>
    <row r="38" spans="8:13" x14ac:dyDescent="0.25">
      <c r="K38" s="126"/>
      <c r="M38" s="126"/>
    </row>
  </sheetData>
  <mergeCells count="9">
    <mergeCell ref="C5:D5"/>
    <mergeCell ref="F5:G5"/>
    <mergeCell ref="I5:J5"/>
    <mergeCell ref="L5:M5"/>
    <mergeCell ref="B3:M3"/>
    <mergeCell ref="C4:D4"/>
    <mergeCell ref="F4:G4"/>
    <mergeCell ref="I4:J4"/>
    <mergeCell ref="L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zoomScale="90" zoomScaleNormal="90" workbookViewId="0">
      <selection activeCell="J26" sqref="J26"/>
    </sheetView>
  </sheetViews>
  <sheetFormatPr baseColWidth="10" defaultColWidth="11.5703125" defaultRowHeight="15" x14ac:dyDescent="0.25"/>
  <cols>
    <col min="1" max="1" width="24.7109375" style="5" customWidth="1"/>
    <col min="2" max="4" width="9" style="5" customWidth="1"/>
    <col min="5" max="5" width="2.85546875" style="1" customWidth="1"/>
    <col min="6" max="8" width="9" style="5" customWidth="1"/>
    <col min="9" max="9" width="2.85546875" style="1" customWidth="1"/>
    <col min="10" max="10" width="10" style="5" customWidth="1"/>
    <col min="11" max="11" width="2.85546875" style="1" customWidth="1"/>
    <col min="12" max="12" width="8.7109375" style="5" customWidth="1"/>
    <col min="13" max="14" width="10" style="5" customWidth="1"/>
    <col min="15" max="15" width="2.85546875" style="1" customWidth="1"/>
    <col min="16" max="18" width="8.7109375" style="5" customWidth="1"/>
    <col min="19" max="19" width="2.85546875" style="1" customWidth="1"/>
    <col min="20" max="22" width="9.28515625" style="5" customWidth="1"/>
    <col min="23" max="23" width="2.85546875" style="1" customWidth="1"/>
    <col min="24" max="26" width="10" style="5" customWidth="1"/>
    <col min="27" max="28" width="11.5703125" style="5"/>
    <col min="29" max="29" width="33.28515625" style="5" customWidth="1"/>
    <col min="30" max="30" width="9" style="5" customWidth="1"/>
    <col min="31" max="16384" width="11.5703125" style="5"/>
  </cols>
  <sheetData>
    <row r="1" spans="1:30" x14ac:dyDescent="0.25">
      <c r="A1" s="3" t="s">
        <v>54</v>
      </c>
    </row>
    <row r="3" spans="1:30" s="1" customFormat="1" x14ac:dyDescent="0.25">
      <c r="A3" s="3"/>
      <c r="B3" s="143" t="s">
        <v>27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5"/>
      <c r="AC3" s="1" t="s">
        <v>25</v>
      </c>
      <c r="AD3" s="1">
        <f>3000000000</f>
        <v>3000000000</v>
      </c>
    </row>
    <row r="4" spans="1:30" x14ac:dyDescent="0.25">
      <c r="B4" s="63"/>
      <c r="C4" s="150" t="s">
        <v>20</v>
      </c>
      <c r="D4" s="150"/>
      <c r="E4" s="89"/>
      <c r="F4" s="111"/>
      <c r="G4" s="150" t="s">
        <v>20</v>
      </c>
      <c r="H4" s="150"/>
      <c r="I4" s="12"/>
      <c r="J4" s="64"/>
      <c r="K4" s="103"/>
      <c r="L4" s="63"/>
      <c r="M4" s="150" t="s">
        <v>20</v>
      </c>
      <c r="N4" s="151"/>
      <c r="O4" s="95"/>
      <c r="P4" s="64"/>
      <c r="Q4" s="150" t="s">
        <v>20</v>
      </c>
      <c r="R4" s="150"/>
      <c r="S4" s="12"/>
      <c r="T4" s="64"/>
      <c r="U4" s="150" t="s">
        <v>20</v>
      </c>
      <c r="V4" s="150"/>
      <c r="W4" s="103"/>
      <c r="X4" s="63"/>
      <c r="Y4" s="150" t="s">
        <v>20</v>
      </c>
      <c r="Z4" s="151"/>
      <c r="AC4" s="1" t="s">
        <v>26</v>
      </c>
      <c r="AD4" s="1">
        <v>3500</v>
      </c>
    </row>
    <row r="5" spans="1:30" s="2" customFormat="1" x14ac:dyDescent="0.25">
      <c r="A5" s="112" t="s">
        <v>3</v>
      </c>
      <c r="B5" s="114" t="s">
        <v>0</v>
      </c>
      <c r="C5" s="148" t="s">
        <v>2</v>
      </c>
      <c r="D5" s="148"/>
      <c r="E5" s="10"/>
      <c r="F5" s="58" t="s">
        <v>4</v>
      </c>
      <c r="G5" s="153" t="s">
        <v>2</v>
      </c>
      <c r="H5" s="149"/>
      <c r="I5" s="93"/>
      <c r="J5" s="112" t="s">
        <v>1</v>
      </c>
      <c r="K5" s="10"/>
      <c r="L5" s="75" t="s">
        <v>5</v>
      </c>
      <c r="M5" s="148" t="s">
        <v>2</v>
      </c>
      <c r="N5" s="149"/>
      <c r="O5" s="93"/>
      <c r="P5" s="59" t="s">
        <v>8</v>
      </c>
      <c r="Q5" s="148" t="s">
        <v>2</v>
      </c>
      <c r="R5" s="148"/>
      <c r="S5" s="10"/>
      <c r="T5" s="59" t="s">
        <v>6</v>
      </c>
      <c r="U5" s="148" t="s">
        <v>2</v>
      </c>
      <c r="V5" s="148"/>
      <c r="W5" s="104"/>
      <c r="X5" s="75" t="s">
        <v>7</v>
      </c>
      <c r="Y5" s="148" t="s">
        <v>2</v>
      </c>
      <c r="Z5" s="149"/>
      <c r="AC5" s="1" t="s">
        <v>28</v>
      </c>
      <c r="AD5" s="1">
        <v>10000</v>
      </c>
    </row>
    <row r="6" spans="1:30" ht="17.25" x14ac:dyDescent="0.25">
      <c r="A6" s="54" t="s">
        <v>18</v>
      </c>
      <c r="B6" s="21">
        <v>68</v>
      </c>
      <c r="C6" s="7">
        <v>46</v>
      </c>
      <c r="D6" s="7">
        <v>91</v>
      </c>
      <c r="E6" s="11"/>
      <c r="F6" s="80">
        <f t="shared" ref="F6:H8" si="0">B6/$AD$4</f>
        <v>1.9428571428571427E-2</v>
      </c>
      <c r="G6" s="22">
        <f t="shared" si="0"/>
        <v>1.3142857142857144E-2</v>
      </c>
      <c r="H6" s="82">
        <f t="shared" si="0"/>
        <v>2.5999999999999999E-2</v>
      </c>
      <c r="I6" s="9"/>
      <c r="J6" s="83">
        <v>1.2999999999999999E-2</v>
      </c>
      <c r="K6" s="108"/>
      <c r="L6" s="50">
        <f t="shared" ref="L6:N8" si="1">B6/($AD$3*$AD$4)</f>
        <v>6.4761904761904764E-12</v>
      </c>
      <c r="M6" s="24">
        <f t="shared" si="1"/>
        <v>4.3809523809523812E-12</v>
      </c>
      <c r="N6" s="25">
        <f t="shared" si="1"/>
        <v>8.6666666666666674E-12</v>
      </c>
      <c r="O6" s="97"/>
      <c r="P6" s="76">
        <f>L6*J6</f>
        <v>8.4190476190476191E-14</v>
      </c>
      <c r="Q6" s="26">
        <f t="shared" ref="Q6:R8" si="2">M6*F6</f>
        <v>8.5115646258503404E-14</v>
      </c>
      <c r="R6" s="26">
        <f t="shared" si="2"/>
        <v>1.1390476190476193E-13</v>
      </c>
      <c r="S6" s="100"/>
      <c r="T6" s="50">
        <f t="shared" ref="T6:V8" si="3">L6*2*$AD$5</f>
        <v>1.2952380952380953E-7</v>
      </c>
      <c r="U6" s="24">
        <f t="shared" si="3"/>
        <v>8.7619047619047621E-8</v>
      </c>
      <c r="V6" s="24">
        <f t="shared" si="3"/>
        <v>1.7333333333333335E-7</v>
      </c>
      <c r="W6" s="105"/>
      <c r="X6" s="50">
        <f t="shared" ref="X6:Z8" si="4">T6*$J6</f>
        <v>1.6838095238095238E-9</v>
      </c>
      <c r="Y6" s="24">
        <f t="shared" si="4"/>
        <v>1.139047619047619E-9</v>
      </c>
      <c r="Z6" s="25">
        <f t="shared" si="4"/>
        <v>2.2533333333333334E-9</v>
      </c>
    </row>
    <row r="7" spans="1:30" ht="17.25" x14ac:dyDescent="0.25">
      <c r="A7" s="54" t="s">
        <v>19</v>
      </c>
      <c r="B7" s="6">
        <v>115</v>
      </c>
      <c r="C7" s="27">
        <v>68</v>
      </c>
      <c r="D7" s="27">
        <v>160</v>
      </c>
      <c r="E7" s="11"/>
      <c r="F7" s="80">
        <f t="shared" si="0"/>
        <v>3.2857142857142856E-2</v>
      </c>
      <c r="G7" s="22">
        <f t="shared" si="0"/>
        <v>1.9428571428571427E-2</v>
      </c>
      <c r="H7" s="23">
        <f t="shared" si="0"/>
        <v>4.5714285714285714E-2</v>
      </c>
      <c r="I7" s="9"/>
      <c r="J7" s="80">
        <v>0.01</v>
      </c>
      <c r="K7" s="108"/>
      <c r="L7" s="50">
        <f t="shared" si="1"/>
        <v>1.0952380952380952E-11</v>
      </c>
      <c r="M7" s="24">
        <f t="shared" si="1"/>
        <v>6.4761904761904764E-12</v>
      </c>
      <c r="N7" s="25">
        <f t="shared" si="1"/>
        <v>1.5238095238095237E-11</v>
      </c>
      <c r="O7" s="97"/>
      <c r="P7" s="77">
        <f>L7*J7</f>
        <v>1.0952380952380952E-13</v>
      </c>
      <c r="Q7" s="28">
        <f t="shared" si="2"/>
        <v>2.1278911564625849E-13</v>
      </c>
      <c r="R7" s="28">
        <f t="shared" si="2"/>
        <v>2.9605442176870746E-13</v>
      </c>
      <c r="S7" s="100"/>
      <c r="T7" s="50">
        <f t="shared" si="3"/>
        <v>2.1904761904761904E-7</v>
      </c>
      <c r="U7" s="24">
        <f t="shared" si="3"/>
        <v>1.2952380952380953E-7</v>
      </c>
      <c r="V7" s="24">
        <f t="shared" si="3"/>
        <v>3.0476190476190477E-7</v>
      </c>
      <c r="W7" s="105"/>
      <c r="X7" s="50">
        <f t="shared" si="4"/>
        <v>2.1904761904761904E-9</v>
      </c>
      <c r="Y7" s="24">
        <f t="shared" si="4"/>
        <v>1.2952380952380953E-9</v>
      </c>
      <c r="Z7" s="25">
        <f t="shared" si="4"/>
        <v>3.0476190476190478E-9</v>
      </c>
    </row>
    <row r="8" spans="1:30" ht="17.25" x14ac:dyDescent="0.25">
      <c r="A8" s="54" t="s">
        <v>56</v>
      </c>
      <c r="B8" s="6">
        <v>165</v>
      </c>
      <c r="C8" s="27">
        <v>119</v>
      </c>
      <c r="D8" s="27">
        <v>211</v>
      </c>
      <c r="E8" s="11"/>
      <c r="F8" s="80">
        <f t="shared" si="0"/>
        <v>4.7142857142857146E-2</v>
      </c>
      <c r="G8" s="22">
        <f t="shared" si="0"/>
        <v>3.4000000000000002E-2</v>
      </c>
      <c r="H8" s="39">
        <f t="shared" si="0"/>
        <v>6.0285714285714283E-2</v>
      </c>
      <c r="I8" s="9"/>
      <c r="J8" s="84">
        <v>1.0999999999999999E-2</v>
      </c>
      <c r="K8" s="108"/>
      <c r="L8" s="50">
        <f t="shared" si="1"/>
        <v>1.5714285714285715E-11</v>
      </c>
      <c r="M8" s="24">
        <f t="shared" si="1"/>
        <v>1.1333333333333333E-11</v>
      </c>
      <c r="N8" s="25">
        <f t="shared" si="1"/>
        <v>2.0095238095238094E-11</v>
      </c>
      <c r="O8" s="97"/>
      <c r="P8" s="77">
        <f>L8*J8</f>
        <v>1.7285714285714284E-13</v>
      </c>
      <c r="Q8" s="28">
        <f t="shared" si="2"/>
        <v>5.342857142857143E-13</v>
      </c>
      <c r="R8" s="28">
        <f t="shared" si="2"/>
        <v>6.8323809523809523E-13</v>
      </c>
      <c r="S8" s="100"/>
      <c r="T8" s="50">
        <f t="shared" si="3"/>
        <v>3.1428571428571428E-7</v>
      </c>
      <c r="U8" s="24">
        <f t="shared" si="3"/>
        <v>2.2666666666666666E-7</v>
      </c>
      <c r="V8" s="24">
        <f t="shared" si="3"/>
        <v>4.0190476190476187E-7</v>
      </c>
      <c r="W8" s="105"/>
      <c r="X8" s="50">
        <f t="shared" si="4"/>
        <v>3.4571428571428568E-9</v>
      </c>
      <c r="Y8" s="24">
        <f t="shared" si="4"/>
        <v>2.493333333333333E-9</v>
      </c>
      <c r="Z8" s="25">
        <f t="shared" si="4"/>
        <v>4.4209523809523806E-9</v>
      </c>
    </row>
    <row r="9" spans="1:30" x14ac:dyDescent="0.25">
      <c r="A9" s="30"/>
      <c r="B9" s="31"/>
      <c r="C9" s="30"/>
      <c r="D9" s="30"/>
      <c r="E9" s="67"/>
      <c r="F9" s="31"/>
      <c r="G9" s="31"/>
      <c r="H9" s="32"/>
      <c r="I9" s="94"/>
      <c r="J9" s="79"/>
      <c r="K9" s="109"/>
      <c r="L9" s="74"/>
      <c r="M9" s="33"/>
      <c r="N9" s="34"/>
      <c r="O9" s="99"/>
      <c r="P9" s="73"/>
      <c r="Q9" s="72"/>
      <c r="R9" s="72"/>
      <c r="S9" s="20"/>
      <c r="T9" s="74"/>
      <c r="U9" s="33"/>
      <c r="V9" s="33"/>
      <c r="W9" s="106"/>
      <c r="X9" s="71"/>
      <c r="Y9" s="33"/>
      <c r="Z9" s="34"/>
    </row>
    <row r="10" spans="1:30" ht="17.25" x14ac:dyDescent="0.25">
      <c r="A10" s="54" t="s">
        <v>21</v>
      </c>
      <c r="B10" s="6">
        <v>58</v>
      </c>
      <c r="C10" s="27">
        <v>37</v>
      </c>
      <c r="D10" s="27">
        <v>81</v>
      </c>
      <c r="E10" s="11"/>
      <c r="F10" s="80">
        <f>B10/$AD$4</f>
        <v>1.657142857142857E-2</v>
      </c>
      <c r="G10" s="22">
        <f t="shared" ref="F10:H12" si="5">C10/$AD$4</f>
        <v>1.0571428571428572E-2</v>
      </c>
      <c r="H10" s="82">
        <f t="shared" si="5"/>
        <v>2.3142857142857142E-2</v>
      </c>
      <c r="I10" s="9"/>
      <c r="J10" s="85">
        <v>1.3519999999999999E-2</v>
      </c>
      <c r="K10" s="108"/>
      <c r="L10" s="50">
        <f>B10/($AD$3*$AD$4)</f>
        <v>5.5238095238095241E-12</v>
      </c>
      <c r="M10" s="24">
        <f t="shared" ref="L10:N12" si="6">C10/($AD$3*$AD$4)</f>
        <v>3.5238095238095238E-12</v>
      </c>
      <c r="N10" s="25">
        <f t="shared" si="6"/>
        <v>7.7142857142857135E-12</v>
      </c>
      <c r="O10" s="97"/>
      <c r="P10" s="77">
        <f>L10*J10</f>
        <v>7.468190476190476E-14</v>
      </c>
      <c r="Q10" s="28">
        <f t="shared" ref="Q10:R12" si="7">M10*F10</f>
        <v>5.8394557823129248E-14</v>
      </c>
      <c r="R10" s="28">
        <f t="shared" si="7"/>
        <v>8.1551020408163255E-14</v>
      </c>
      <c r="S10" s="100"/>
      <c r="T10" s="50">
        <f t="shared" ref="T10:V12" si="8">L10*2*$AD$5</f>
        <v>1.1047619047619048E-7</v>
      </c>
      <c r="U10" s="24">
        <f t="shared" si="8"/>
        <v>7.0476190476190478E-8</v>
      </c>
      <c r="V10" s="24">
        <f t="shared" si="8"/>
        <v>1.5428571428571428E-7</v>
      </c>
      <c r="W10" s="105"/>
      <c r="X10" s="50">
        <f t="shared" ref="X10:Z12" si="9">T10*$J10</f>
        <v>1.4936380952380952E-9</v>
      </c>
      <c r="Y10" s="24">
        <f t="shared" si="9"/>
        <v>9.5283809523809513E-10</v>
      </c>
      <c r="Z10" s="25">
        <f t="shared" si="9"/>
        <v>2.0859428571428568E-9</v>
      </c>
    </row>
    <row r="11" spans="1:30" ht="17.25" x14ac:dyDescent="0.25">
      <c r="A11" s="54" t="s">
        <v>22</v>
      </c>
      <c r="B11" s="6">
        <v>84</v>
      </c>
      <c r="C11" s="27">
        <v>40</v>
      </c>
      <c r="D11" s="27">
        <v>130</v>
      </c>
      <c r="E11" s="11"/>
      <c r="F11" s="80">
        <f t="shared" si="5"/>
        <v>2.4E-2</v>
      </c>
      <c r="G11" s="22">
        <f t="shared" si="5"/>
        <v>1.1428571428571429E-2</v>
      </c>
      <c r="H11" s="23">
        <f t="shared" si="5"/>
        <v>3.7142857142857144E-2</v>
      </c>
      <c r="I11" s="9"/>
      <c r="J11" s="85">
        <v>9.5600000000000008E-3</v>
      </c>
      <c r="K11" s="108"/>
      <c r="L11" s="50">
        <f t="shared" si="6"/>
        <v>7.9999999999999998E-12</v>
      </c>
      <c r="M11" s="24">
        <f t="shared" si="6"/>
        <v>3.8095238095238093E-12</v>
      </c>
      <c r="N11" s="25">
        <f t="shared" si="6"/>
        <v>1.238095238095238E-11</v>
      </c>
      <c r="O11" s="97"/>
      <c r="P11" s="77">
        <f>L11*J11</f>
        <v>7.6480000000000006E-14</v>
      </c>
      <c r="Q11" s="28">
        <f t="shared" si="7"/>
        <v>9.1428571428571425E-14</v>
      </c>
      <c r="R11" s="28">
        <f t="shared" si="7"/>
        <v>1.4149659863945577E-13</v>
      </c>
      <c r="S11" s="100"/>
      <c r="T11" s="50">
        <f t="shared" si="8"/>
        <v>1.6E-7</v>
      </c>
      <c r="U11" s="24">
        <f t="shared" si="8"/>
        <v>7.6190476190476192E-8</v>
      </c>
      <c r="V11" s="24">
        <f t="shared" si="8"/>
        <v>2.476190476190476E-7</v>
      </c>
      <c r="W11" s="105"/>
      <c r="X11" s="50">
        <f t="shared" si="9"/>
        <v>1.5296000000000002E-9</v>
      </c>
      <c r="Y11" s="24">
        <f t="shared" si="9"/>
        <v>7.2838095238095245E-10</v>
      </c>
      <c r="Z11" s="25">
        <f t="shared" si="9"/>
        <v>2.3672380952380953E-9</v>
      </c>
    </row>
    <row r="12" spans="1:30" ht="17.25" x14ac:dyDescent="0.25">
      <c r="A12" s="111" t="s">
        <v>57</v>
      </c>
      <c r="B12" s="35">
        <v>128</v>
      </c>
      <c r="C12" s="36">
        <v>83</v>
      </c>
      <c r="D12" s="36">
        <v>173</v>
      </c>
      <c r="E12" s="12"/>
      <c r="F12" s="81">
        <f t="shared" si="5"/>
        <v>3.6571428571428574E-2</v>
      </c>
      <c r="G12" s="38">
        <f t="shared" si="5"/>
        <v>2.3714285714285716E-2</v>
      </c>
      <c r="H12" s="39">
        <f t="shared" si="5"/>
        <v>4.9428571428571426E-2</v>
      </c>
      <c r="I12" s="95"/>
      <c r="J12" s="65">
        <v>1.1679999999999999E-2</v>
      </c>
      <c r="K12" s="110"/>
      <c r="L12" s="52">
        <f t="shared" si="6"/>
        <v>1.219047619047619E-11</v>
      </c>
      <c r="M12" s="40">
        <f t="shared" si="6"/>
        <v>7.9047619047619049E-12</v>
      </c>
      <c r="N12" s="41">
        <f t="shared" si="6"/>
        <v>1.6476190476190477E-11</v>
      </c>
      <c r="O12" s="98"/>
      <c r="P12" s="78">
        <f>L12*J12</f>
        <v>1.423847619047619E-13</v>
      </c>
      <c r="Q12" s="29">
        <f t="shared" si="7"/>
        <v>2.890884353741497E-13</v>
      </c>
      <c r="R12" s="29">
        <f t="shared" si="7"/>
        <v>3.9072108843537421E-13</v>
      </c>
      <c r="S12" s="101"/>
      <c r="T12" s="52">
        <f t="shared" si="8"/>
        <v>2.4380952380952381E-7</v>
      </c>
      <c r="U12" s="40">
        <f t="shared" si="8"/>
        <v>1.5809523809523811E-7</v>
      </c>
      <c r="V12" s="40">
        <f t="shared" si="8"/>
        <v>3.2952380952380957E-7</v>
      </c>
      <c r="W12" s="107"/>
      <c r="X12" s="52">
        <f t="shared" si="9"/>
        <v>2.8476952380952379E-9</v>
      </c>
      <c r="Y12" s="40">
        <f t="shared" si="9"/>
        <v>1.8465523809523811E-9</v>
      </c>
      <c r="Z12" s="41">
        <f t="shared" si="9"/>
        <v>3.8488380952380957E-9</v>
      </c>
    </row>
    <row r="13" spans="1:30" x14ac:dyDescent="0.25">
      <c r="A13" s="19"/>
      <c r="E13" s="4"/>
      <c r="F13" s="15"/>
      <c r="I13" s="20"/>
      <c r="J13" s="73"/>
      <c r="K13" s="4"/>
      <c r="L13" s="15"/>
      <c r="O13" s="20"/>
      <c r="P13" s="15"/>
      <c r="S13" s="4"/>
      <c r="T13" s="15"/>
      <c r="U13" s="72"/>
      <c r="W13" s="20"/>
      <c r="X13" s="16"/>
      <c r="Z13" s="48"/>
    </row>
    <row r="14" spans="1:30" s="2" customFormat="1" ht="17.25" x14ac:dyDescent="0.25">
      <c r="A14" s="112" t="s">
        <v>23</v>
      </c>
      <c r="B14" s="55"/>
      <c r="C14" s="56"/>
      <c r="D14" s="56"/>
      <c r="E14" s="67"/>
      <c r="F14" s="55"/>
      <c r="G14" s="55"/>
      <c r="H14" s="57"/>
      <c r="I14" s="94"/>
      <c r="J14" s="113" t="s">
        <v>1</v>
      </c>
      <c r="K14" s="67"/>
      <c r="L14" s="59" t="s">
        <v>5</v>
      </c>
      <c r="M14" s="56"/>
      <c r="N14" s="57"/>
      <c r="O14" s="94"/>
      <c r="P14" s="59" t="s">
        <v>8</v>
      </c>
      <c r="Q14" s="152"/>
      <c r="R14" s="148"/>
      <c r="S14" s="10"/>
      <c r="T14" s="59" t="s">
        <v>6</v>
      </c>
      <c r="U14" s="56"/>
      <c r="V14" s="56"/>
      <c r="W14" s="67"/>
      <c r="X14" s="59" t="s">
        <v>7</v>
      </c>
      <c r="Y14" s="56"/>
      <c r="Z14" s="57"/>
    </row>
    <row r="15" spans="1:30" x14ac:dyDescent="0.25">
      <c r="A15" s="60" t="s">
        <v>24</v>
      </c>
      <c r="B15" s="42"/>
      <c r="C15" s="43"/>
      <c r="D15" s="43"/>
      <c r="E15" s="90"/>
      <c r="F15" s="42"/>
      <c r="G15" s="49"/>
      <c r="H15" s="44"/>
      <c r="I15" s="96"/>
      <c r="J15" s="66" t="s">
        <v>9</v>
      </c>
      <c r="K15" s="90"/>
      <c r="L15" s="45">
        <v>7.8999999999999999E-12</v>
      </c>
      <c r="M15" s="43"/>
      <c r="N15" s="44"/>
      <c r="O15" s="97"/>
      <c r="P15" s="77">
        <f>L15*J15</f>
        <v>8.6899999999999988E-14</v>
      </c>
      <c r="Q15" s="47"/>
      <c r="R15" s="47"/>
      <c r="S15" s="102"/>
      <c r="T15" s="45">
        <v>3.8999999999999999E-5</v>
      </c>
      <c r="U15" s="43"/>
      <c r="V15" s="43"/>
      <c r="W15" s="90"/>
      <c r="X15" s="45">
        <v>4.3000000000000001E-7</v>
      </c>
      <c r="Y15" s="46"/>
      <c r="Z15" s="14"/>
    </row>
    <row r="16" spans="1:30" x14ac:dyDescent="0.25">
      <c r="A16" s="61" t="s">
        <v>10</v>
      </c>
      <c r="B16" s="49"/>
      <c r="C16" s="24"/>
      <c r="D16" s="24"/>
      <c r="E16" s="91"/>
      <c r="F16" s="49"/>
      <c r="G16" s="49"/>
      <c r="H16" s="25"/>
      <c r="I16" s="97"/>
      <c r="J16" s="68" t="s">
        <v>11</v>
      </c>
      <c r="K16" s="91"/>
      <c r="L16" s="50">
        <v>3.6E-12</v>
      </c>
      <c r="M16" s="24"/>
      <c r="N16" s="25"/>
      <c r="O16" s="97"/>
      <c r="P16" s="77">
        <f>L16*J16</f>
        <v>3.5999999999999998E-14</v>
      </c>
      <c r="Q16" s="17"/>
      <c r="R16" s="17"/>
      <c r="S16" s="4"/>
      <c r="T16" s="50">
        <v>1.1E-5</v>
      </c>
      <c r="U16" s="24"/>
      <c r="V16" s="24"/>
      <c r="W16" s="91"/>
      <c r="X16" s="50">
        <v>1.1000000000000001E-7</v>
      </c>
      <c r="Y16" s="27"/>
      <c r="Z16" s="8"/>
    </row>
    <row r="17" spans="1:26" x14ac:dyDescent="0.25">
      <c r="A17" s="61" t="s">
        <v>24</v>
      </c>
      <c r="B17" s="49"/>
      <c r="C17" s="24"/>
      <c r="D17" s="24"/>
      <c r="E17" s="91"/>
      <c r="F17" s="49"/>
      <c r="G17" s="49"/>
      <c r="H17" s="25"/>
      <c r="I17" s="97"/>
      <c r="J17" s="69" t="s">
        <v>12</v>
      </c>
      <c r="K17" s="91"/>
      <c r="L17" s="50">
        <v>4.1999999999999997E-11</v>
      </c>
      <c r="M17" s="24"/>
      <c r="N17" s="25"/>
      <c r="O17" s="97"/>
      <c r="P17" s="77">
        <f>L17*J17</f>
        <v>8.3999999999999995E-14</v>
      </c>
      <c r="Q17" s="17"/>
      <c r="R17" s="17"/>
      <c r="S17" s="4"/>
      <c r="T17" s="50">
        <v>2.0000000000000001E-4</v>
      </c>
      <c r="U17" s="24"/>
      <c r="V17" s="24"/>
      <c r="W17" s="91"/>
      <c r="X17" s="50">
        <v>3.9999999999999998E-7</v>
      </c>
      <c r="Y17" s="27"/>
      <c r="Z17" s="8"/>
    </row>
    <row r="18" spans="1:26" x14ac:dyDescent="0.25">
      <c r="A18" s="61" t="s">
        <v>13</v>
      </c>
      <c r="B18" s="49"/>
      <c r="C18" s="24"/>
      <c r="D18" s="24"/>
      <c r="E18" s="91"/>
      <c r="F18" s="49"/>
      <c r="G18" s="49"/>
      <c r="H18" s="25"/>
      <c r="I18" s="97"/>
      <c r="J18" s="68" t="s">
        <v>12</v>
      </c>
      <c r="K18" s="91"/>
      <c r="L18" s="50" t="s">
        <v>14</v>
      </c>
      <c r="M18" s="24"/>
      <c r="N18" s="25"/>
      <c r="O18" s="97"/>
      <c r="P18" s="77">
        <f>L18*J18</f>
        <v>2.2000000000000001E-14</v>
      </c>
      <c r="Q18" s="17"/>
      <c r="R18" s="17"/>
      <c r="S18" s="4"/>
      <c r="T18" s="50" t="s">
        <v>15</v>
      </c>
      <c r="U18" s="24"/>
      <c r="V18" s="24"/>
      <c r="W18" s="91"/>
      <c r="X18" s="50" t="s">
        <v>16</v>
      </c>
      <c r="Y18" s="27"/>
      <c r="Z18" s="8"/>
    </row>
    <row r="19" spans="1:26" x14ac:dyDescent="0.25">
      <c r="A19" s="62" t="s">
        <v>17</v>
      </c>
      <c r="B19" s="51"/>
      <c r="C19" s="40"/>
      <c r="D19" s="40"/>
      <c r="E19" s="92"/>
      <c r="F19" s="51"/>
      <c r="G19" s="51"/>
      <c r="H19" s="41"/>
      <c r="I19" s="98"/>
      <c r="J19" s="70">
        <v>1.2E-5</v>
      </c>
      <c r="K19" s="92"/>
      <c r="L19" s="52">
        <v>6.9E-10</v>
      </c>
      <c r="M19" s="40"/>
      <c r="N19" s="41"/>
      <c r="O19" s="98"/>
      <c r="P19" s="78">
        <f>L19*J19</f>
        <v>8.2800000000000004E-15</v>
      </c>
      <c r="Q19" s="53"/>
      <c r="R19" s="53"/>
      <c r="S19" s="13"/>
      <c r="T19" s="52">
        <v>2.5999999999999999E-3</v>
      </c>
      <c r="U19" s="40"/>
      <c r="V19" s="40"/>
      <c r="W19" s="92"/>
      <c r="X19" s="52">
        <v>2.6000000000000001E-8</v>
      </c>
      <c r="Y19" s="36"/>
      <c r="Z19" s="37"/>
    </row>
    <row r="20" spans="1:26" s="1" customFormat="1" ht="17.25" x14ac:dyDescent="0.25">
      <c r="A20" s="5" t="s">
        <v>30</v>
      </c>
      <c r="B20" s="87"/>
      <c r="C20" s="87"/>
      <c r="D20" s="87"/>
      <c r="E20" s="87"/>
      <c r="F20" s="87"/>
      <c r="G20" s="87"/>
      <c r="H20" s="87"/>
      <c r="I20" s="87"/>
      <c r="J20" s="86"/>
      <c r="K20" s="87"/>
      <c r="L20" s="86"/>
      <c r="M20" s="87"/>
      <c r="N20" s="87"/>
      <c r="O20" s="87"/>
      <c r="P20" s="88"/>
      <c r="Q20" s="18"/>
      <c r="R20" s="18"/>
      <c r="S20" s="18"/>
      <c r="T20" s="86"/>
      <c r="U20" s="87"/>
      <c r="V20" s="87"/>
      <c r="W20" s="87"/>
      <c r="X20" s="86"/>
      <c r="Y20" s="7"/>
      <c r="Z20" s="7"/>
    </row>
    <row r="21" spans="1:26" ht="17.25" x14ac:dyDescent="0.25">
      <c r="A21" s="5" t="s">
        <v>31</v>
      </c>
    </row>
    <row r="22" spans="1:26" ht="17.25" x14ac:dyDescent="0.25">
      <c r="A22" s="5" t="s">
        <v>29</v>
      </c>
    </row>
    <row r="23" spans="1:26" x14ac:dyDescent="0.25">
      <c r="B23" s="1"/>
      <c r="C23" s="1"/>
      <c r="D23" s="1"/>
      <c r="F23" s="1"/>
      <c r="G23" s="1"/>
      <c r="H23" s="1"/>
      <c r="J23" s="1"/>
    </row>
    <row r="24" spans="1:26" x14ac:dyDescent="0.25">
      <c r="A24" s="1"/>
    </row>
    <row r="25" spans="1:26" s="1" customFormat="1" x14ac:dyDescent="0.25"/>
    <row r="26" spans="1:26" s="1" customFormat="1" x14ac:dyDescent="0.25"/>
    <row r="27" spans="1:26" s="1" customFormat="1" x14ac:dyDescent="0.25"/>
  </sheetData>
  <mergeCells count="14">
    <mergeCell ref="Q14:R14"/>
    <mergeCell ref="C5:D5"/>
    <mergeCell ref="G5:H5"/>
    <mergeCell ref="M5:N5"/>
    <mergeCell ref="Q5:R5"/>
    <mergeCell ref="U5:V5"/>
    <mergeCell ref="Y5:Z5"/>
    <mergeCell ref="B3:Z3"/>
    <mergeCell ref="C4:D4"/>
    <mergeCell ref="G4:H4"/>
    <mergeCell ref="M4:N4"/>
    <mergeCell ref="Q4:R4"/>
    <mergeCell ref="U4:V4"/>
    <mergeCell ref="Y4:Z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Table S4A</vt:lpstr>
      <vt:lpstr>Table S4B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</dc:creator>
  <cp:lastModifiedBy>geh</cp:lastModifiedBy>
  <dcterms:created xsi:type="dcterms:W3CDTF">2016-10-21T07:41:47Z</dcterms:created>
  <dcterms:modified xsi:type="dcterms:W3CDTF">2021-08-12T09:37:48Z</dcterms:modified>
</cp:coreProperties>
</file>