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kassisju/Desktop/Final revised tou manuscript/"/>
    </mc:Choice>
  </mc:AlternateContent>
  <xr:revisionPtr revIDLastSave="0" documentId="8_{40A3EC8A-01AA-7C47-AD2A-59F0D704D154}" xr6:coauthVersionLast="45" xr6:coauthVersionMax="45" xr10:uidLastSave="{00000000-0000-0000-0000-000000000000}"/>
  <bookViews>
    <workbookView xWindow="3440" yWindow="460" windowWidth="23100" windowHeight="17560" tabRatio="500" xr2:uid="{00000000-000D-0000-FFFF-FFFF00000000}"/>
  </bookViews>
  <sheets>
    <sheet name="Dataset S2" sheetId="5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5" i="5" l="1"/>
  <c r="H217" i="5"/>
  <c r="D216" i="5"/>
  <c r="D217" i="5"/>
  <c r="D218" i="5"/>
  <c r="D219" i="5"/>
  <c r="D220" i="5"/>
  <c r="D221" i="5"/>
  <c r="D222" i="5"/>
  <c r="D223" i="5"/>
  <c r="D224" i="5"/>
  <c r="D225" i="5"/>
  <c r="I217" i="5"/>
  <c r="D226" i="5"/>
  <c r="E220" i="5"/>
  <c r="E219" i="5"/>
  <c r="E218" i="5"/>
  <c r="E217" i="5"/>
  <c r="E216" i="5"/>
  <c r="E215" i="5"/>
  <c r="H219" i="5"/>
  <c r="I219" i="5"/>
  <c r="H216" i="5"/>
  <c r="I216" i="5"/>
  <c r="H215" i="5"/>
  <c r="I215" i="5"/>
  <c r="H218" i="5"/>
  <c r="I218" i="5"/>
  <c r="D213" i="5"/>
  <c r="G202" i="5"/>
  <c r="G201" i="5"/>
  <c r="H200" i="5"/>
  <c r="H197" i="5"/>
  <c r="G197" i="5"/>
  <c r="G196" i="5"/>
  <c r="H196" i="5"/>
  <c r="H78" i="5"/>
  <c r="G78" i="5"/>
  <c r="G77" i="5"/>
  <c r="H9" i="5"/>
  <c r="H8" i="5"/>
  <c r="H7" i="5"/>
  <c r="G9" i="5"/>
  <c r="G8" i="5"/>
  <c r="H149" i="5"/>
  <c r="H25" i="5"/>
  <c r="H27" i="5"/>
  <c r="H42" i="5"/>
  <c r="H44" i="5"/>
  <c r="H49" i="5"/>
  <c r="H53" i="5"/>
  <c r="H72" i="5"/>
  <c r="H81" i="5"/>
  <c r="H117" i="5"/>
  <c r="H122" i="5"/>
  <c r="H156" i="5"/>
  <c r="H164" i="5"/>
  <c r="H183" i="5"/>
  <c r="G142" i="5"/>
  <c r="G136" i="5"/>
  <c r="G118" i="5"/>
  <c r="G92" i="5"/>
  <c r="G83" i="5"/>
  <c r="G74" i="5"/>
  <c r="G45" i="5"/>
  <c r="H35" i="5"/>
  <c r="H33" i="5"/>
  <c r="G34" i="5"/>
  <c r="H205" i="5"/>
  <c r="H204" i="5"/>
  <c r="H203" i="5"/>
  <c r="H202" i="5"/>
  <c r="H194" i="5"/>
  <c r="H193" i="5"/>
  <c r="H192" i="5"/>
  <c r="H191" i="5"/>
  <c r="H190" i="5"/>
  <c r="H189" i="5"/>
  <c r="H188" i="5"/>
  <c r="H187" i="5"/>
  <c r="H186" i="5"/>
  <c r="H185" i="5"/>
  <c r="H184" i="5"/>
  <c r="H181" i="5"/>
  <c r="H180" i="5"/>
  <c r="H179" i="5"/>
  <c r="H178" i="5"/>
  <c r="H177" i="5"/>
  <c r="H176" i="5"/>
  <c r="H175" i="5"/>
  <c r="H174" i="5"/>
  <c r="H172" i="5"/>
  <c r="H171" i="5"/>
  <c r="H170" i="5"/>
  <c r="H169" i="5"/>
  <c r="H167" i="5"/>
  <c r="H166" i="5"/>
  <c r="H165" i="5"/>
  <c r="H162" i="5"/>
  <c r="H161" i="5"/>
  <c r="H160" i="5"/>
  <c r="H159" i="5"/>
  <c r="H158" i="5"/>
  <c r="H157" i="5"/>
  <c r="H154" i="5"/>
  <c r="H153" i="5"/>
  <c r="H152" i="5"/>
  <c r="H151" i="5"/>
  <c r="H150" i="5"/>
  <c r="H147" i="5"/>
  <c r="H146" i="5"/>
  <c r="H145" i="5"/>
  <c r="H144" i="5"/>
  <c r="H143" i="5"/>
  <c r="H141" i="5"/>
  <c r="H140" i="5"/>
  <c r="H139" i="5"/>
  <c r="H138" i="5"/>
  <c r="H137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0" i="5"/>
  <c r="H119" i="5"/>
  <c r="H115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0" i="5"/>
  <c r="H89" i="5"/>
  <c r="H88" i="5"/>
  <c r="H87" i="5"/>
  <c r="H86" i="5"/>
  <c r="H85" i="5"/>
  <c r="H84" i="5"/>
  <c r="H82" i="5"/>
  <c r="H77" i="5"/>
  <c r="H76" i="5"/>
  <c r="H75" i="5"/>
  <c r="H73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1" i="5"/>
  <c r="H50" i="5"/>
  <c r="H47" i="5"/>
  <c r="H40" i="5"/>
  <c r="H39" i="5"/>
  <c r="H38" i="5"/>
  <c r="H37" i="5"/>
  <c r="H36" i="5"/>
  <c r="H32" i="5"/>
  <c r="H31" i="5"/>
  <c r="H30" i="5"/>
  <c r="H29" i="5"/>
  <c r="H28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6" i="5"/>
  <c r="H5" i="5"/>
  <c r="G205" i="5"/>
  <c r="G204" i="5"/>
  <c r="G203" i="5"/>
  <c r="G194" i="5"/>
  <c r="G193" i="5"/>
  <c r="G192" i="5"/>
  <c r="G191" i="5"/>
  <c r="G190" i="5"/>
  <c r="G189" i="5"/>
  <c r="G188" i="5"/>
  <c r="G187" i="5"/>
  <c r="G186" i="5"/>
  <c r="G185" i="5"/>
  <c r="G184" i="5"/>
  <c r="G183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2" i="5"/>
  <c r="G161" i="5"/>
  <c r="G160" i="5"/>
  <c r="G159" i="5"/>
  <c r="G158" i="5"/>
  <c r="G157" i="5"/>
  <c r="G156" i="5"/>
  <c r="G154" i="5"/>
  <c r="G153" i="5"/>
  <c r="G152" i="5"/>
  <c r="G151" i="5"/>
  <c r="G150" i="5"/>
  <c r="G149" i="5"/>
  <c r="G147" i="5"/>
  <c r="G146" i="5"/>
  <c r="G145" i="5"/>
  <c r="G144" i="5"/>
  <c r="G143" i="5"/>
  <c r="G140" i="5"/>
  <c r="G139" i="5"/>
  <c r="G138" i="5"/>
  <c r="G137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0" i="5"/>
  <c r="G119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89" i="5"/>
  <c r="G88" i="5"/>
  <c r="G87" i="5"/>
  <c r="G86" i="5"/>
  <c r="G85" i="5"/>
  <c r="G84" i="5"/>
  <c r="G81" i="5"/>
  <c r="G76" i="5"/>
  <c r="G75" i="5"/>
  <c r="G72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1" i="5"/>
  <c r="G50" i="5"/>
  <c r="G49" i="5"/>
  <c r="G47" i="5"/>
  <c r="G46" i="5"/>
  <c r="G42" i="5"/>
  <c r="G40" i="5"/>
  <c r="G39" i="5"/>
  <c r="G38" i="5"/>
  <c r="G37" i="5"/>
  <c r="G36" i="5"/>
  <c r="G35" i="5"/>
  <c r="G32" i="5"/>
  <c r="G31" i="5"/>
  <c r="G30" i="5"/>
  <c r="G29" i="5"/>
  <c r="G28" i="5"/>
  <c r="G27" i="5"/>
  <c r="G25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7" i="5"/>
  <c r="G6" i="5"/>
  <c r="G5" i="5"/>
  <c r="G4" i="5"/>
  <c r="G208" i="5"/>
  <c r="H208" i="5"/>
</calcChain>
</file>

<file path=xl/sharedStrings.xml><?xml version="1.0" encoding="utf-8"?>
<sst xmlns="http://schemas.openxmlformats.org/spreadsheetml/2006/main" count="516" uniqueCount="74">
  <si>
    <t>chr2L</t>
  </si>
  <si>
    <t>chr2R</t>
  </si>
  <si>
    <t>chr2RHet</t>
  </si>
  <si>
    <t>chr3L</t>
  </si>
  <si>
    <t>chr3LHet</t>
  </si>
  <si>
    <t>chr3R</t>
  </si>
  <si>
    <t>chr4</t>
  </si>
  <si>
    <t>chrX</t>
  </si>
  <si>
    <t>Chrom</t>
  </si>
  <si>
    <t>Start</t>
  </si>
  <si>
    <t>End</t>
  </si>
  <si>
    <t>NR</t>
  </si>
  <si>
    <t>M</t>
  </si>
  <si>
    <t>ND</t>
  </si>
  <si>
    <t>CE</t>
  </si>
  <si>
    <t>3, 3</t>
  </si>
  <si>
    <t>5, 2</t>
  </si>
  <si>
    <t>3, 4</t>
  </si>
  <si>
    <t>5, 6</t>
  </si>
  <si>
    <t>1, 3</t>
  </si>
  <si>
    <t>1, 1</t>
  </si>
  <si>
    <t>6, 6</t>
  </si>
  <si>
    <t>5, 4</t>
  </si>
  <si>
    <t>4, 1</t>
  </si>
  <si>
    <t>2, 3</t>
  </si>
  <si>
    <t>5, 3</t>
  </si>
  <si>
    <t>6, 3</t>
  </si>
  <si>
    <t>5, 5</t>
  </si>
  <si>
    <t>3, 5</t>
  </si>
  <si>
    <t>6, 1</t>
  </si>
  <si>
    <t>1, 4</t>
  </si>
  <si>
    <t>5, 1</t>
  </si>
  <si>
    <t>3, 1</t>
  </si>
  <si>
    <t>4, 3</t>
  </si>
  <si>
    <t>1, 6</t>
  </si>
  <si>
    <t>1, 5</t>
  </si>
  <si>
    <t>2, 5</t>
  </si>
  <si>
    <t>4, 5</t>
  </si>
  <si>
    <t>ND, 2</t>
  </si>
  <si>
    <t>6, 5</t>
  </si>
  <si>
    <t>2, 1</t>
  </si>
  <si>
    <t>2, 2</t>
  </si>
  <si>
    <t>3, 2</t>
  </si>
  <si>
    <t>1, 2</t>
  </si>
  <si>
    <t>2, 6</t>
  </si>
  <si>
    <t>3, CE</t>
  </si>
  <si>
    <t>6, 4</t>
  </si>
  <si>
    <t>CE, 1</t>
  </si>
  <si>
    <t>LE Type</t>
  </si>
  <si>
    <t>RE Type</t>
  </si>
  <si>
    <t>Ends</t>
  </si>
  <si>
    <t>Legend. LE- Left end.  RE-Right end. CE-chromosome end. NR-Not real. M-merged with next domain. ND-not determined, repetitive DNA present at the end.</t>
  </si>
  <si>
    <t>4, 2</t>
  </si>
  <si>
    <t>eve</t>
  </si>
  <si>
    <t>length</t>
  </si>
  <si>
    <t>domain</t>
  </si>
  <si>
    <t>separation</t>
  </si>
  <si>
    <t>average:</t>
  </si>
  <si>
    <t>size</t>
  </si>
  <si>
    <t>en</t>
  </si>
  <si>
    <t>5, CE</t>
  </si>
  <si>
    <t>This could be due to the mixed cell population.  Alternatively, the first "end" did not completely stop PRC2 from spreading H3K27me3.</t>
  </si>
  <si>
    <t>BX-C</t>
  </si>
  <si>
    <t>Table S1.  Polycomb domain coordinates and end types.</t>
  </si>
  <si>
    <t>5 then 1*</t>
  </si>
  <si>
    <t>5 then 4*</t>
  </si>
  <si>
    <t>3 then 1*</t>
  </si>
  <si>
    <t xml:space="preserve">*For a few ends, the level of H3K27me3 dropped dramatically after one type of end, but continued at a significant level until another end type was reached.  </t>
  </si>
  <si>
    <t># of ends that are type:</t>
  </si>
  <si>
    <t>% of single-numbered types</t>
  </si>
  <si>
    <t>TOTAL</t>
  </si>
  <si>
    <t>single-numbered types TOTAL</t>
  </si>
  <si>
    <t>1 or '5 then 1*' or '3 then 1*'</t>
  </si>
  <si>
    <t>4 or '5 then 4*'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</si>
</sst>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%"/>
    <numFmt numFmtId="166" formatCode="0.00000%"/>
  </numFmts>
  <fonts count="14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name val="Calibri"/>
      <family val="3"/>
      <charset val="134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name val="Calibri (Body)"/>
    </font>
    <font>
      <u/>
      <sz val="12"/>
      <name val="Calibri"/>
      <family val="2"/>
      <scheme val="minor"/>
    </font>
    <font>
      <b/>
      <sz val="12"/>
      <name val="Times New Roman"/>
      <family val="1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7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Font="1"/>
    <xf numFmtId="0" fontId="0" fillId="0" borderId="0" xfId="0" applyBorder="1"/>
    <xf numFmtId="164" fontId="0" fillId="0" borderId="0" xfId="671" applyNumberFormat="1" applyFont="1" applyBorder="1"/>
    <xf numFmtId="9" fontId="0" fillId="0" borderId="0" xfId="671" applyFont="1" applyBorder="1"/>
    <xf numFmtId="0" fontId="7" fillId="0" borderId="0" xfId="0" applyFont="1"/>
    <xf numFmtId="0" fontId="8" fillId="0" borderId="0" xfId="0" applyFont="1"/>
    <xf numFmtId="0" fontId="8" fillId="0" borderId="2" xfId="0" applyFont="1" applyBorder="1"/>
    <xf numFmtId="0" fontId="8" fillId="0" borderId="2" xfId="0" applyFont="1" applyFill="1" applyBorder="1"/>
    <xf numFmtId="0" fontId="9" fillId="0" borderId="2" xfId="0" applyFont="1" applyBorder="1"/>
    <xf numFmtId="0" fontId="8" fillId="0" borderId="5" xfId="0" applyFont="1" applyBorder="1"/>
    <xf numFmtId="0" fontId="8" fillId="0" borderId="4" xfId="0" applyFont="1" applyBorder="1"/>
    <xf numFmtId="0" fontId="8" fillId="0" borderId="5" xfId="0" applyFont="1" applyFill="1" applyBorder="1"/>
    <xf numFmtId="0" fontId="8" fillId="0" borderId="1" xfId="0" applyFont="1" applyBorder="1"/>
    <xf numFmtId="0" fontId="10" fillId="0" borderId="2" xfId="0" applyFont="1" applyFill="1" applyBorder="1"/>
    <xf numFmtId="0" fontId="10" fillId="0" borderId="0" xfId="0" applyFont="1"/>
    <xf numFmtId="0" fontId="8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8" fillId="0" borderId="1" xfId="0" applyFont="1" applyFill="1" applyBorder="1"/>
    <xf numFmtId="0" fontId="8" fillId="0" borderId="0" xfId="0" applyFont="1" applyFill="1"/>
    <xf numFmtId="0" fontId="8" fillId="0" borderId="0" xfId="0" applyFont="1" applyFill="1" applyBorder="1"/>
    <xf numFmtId="0" fontId="8" fillId="0" borderId="4" xfId="0" applyFont="1" applyFill="1" applyBorder="1"/>
    <xf numFmtId="1" fontId="13" fillId="0" borderId="0" xfId="0" applyNumberFormat="1" applyFont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1" fontId="13" fillId="0" borderId="0" xfId="0" applyNumberFormat="1" applyFont="1" applyAlignment="1">
      <alignment horizontal="center"/>
    </xf>
    <xf numFmtId="0" fontId="8" fillId="0" borderId="0" xfId="0" applyFont="1" applyBorder="1"/>
    <xf numFmtId="0" fontId="7" fillId="0" borderId="0" xfId="0" applyFont="1" applyBorder="1"/>
    <xf numFmtId="0" fontId="8" fillId="0" borderId="3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164" fontId="5" fillId="0" borderId="0" xfId="0" applyNumberFormat="1" applyFont="1" applyBorder="1"/>
    <xf numFmtId="164" fontId="5" fillId="0" borderId="0" xfId="671" applyNumberFormat="1" applyFont="1" applyBorder="1"/>
    <xf numFmtId="10" fontId="0" fillId="0" borderId="0" xfId="671" applyNumberFormat="1" applyFont="1" applyBorder="1"/>
    <xf numFmtId="166" fontId="0" fillId="0" borderId="0" xfId="0" applyNumberFormat="1" applyBorder="1"/>
    <xf numFmtId="165" fontId="0" fillId="0" borderId="0" xfId="671" applyNumberFormat="1" applyFont="1" applyBorder="1"/>
    <xf numFmtId="165" fontId="5" fillId="0" borderId="0" xfId="671" applyNumberFormat="1" applyFont="1" applyBorder="1"/>
    <xf numFmtId="165" fontId="0" fillId="0" borderId="0" xfId="0" applyNumberFormat="1" applyBorder="1"/>
    <xf numFmtId="0" fontId="6" fillId="0" borderId="0" xfId="0" applyFont="1" applyBorder="1"/>
    <xf numFmtId="9" fontId="0" fillId="0" borderId="0" xfId="671" applyFont="1" applyFill="1" applyBorder="1"/>
    <xf numFmtId="0" fontId="5" fillId="0" borderId="0" xfId="0" applyFont="1" applyAlignment="1">
      <alignment horizontal="right"/>
    </xf>
    <xf numFmtId="0" fontId="5" fillId="0" borderId="0" xfId="0" applyFont="1"/>
    <xf numFmtId="164" fontId="0" fillId="0" borderId="0" xfId="671" applyNumberFormat="1" applyFont="1"/>
    <xf numFmtId="0" fontId="0" fillId="0" borderId="0" xfId="0" applyFont="1" applyAlignment="1">
      <alignment horizontal="right"/>
    </xf>
    <xf numFmtId="10" fontId="0" fillId="0" borderId="0" xfId="0" applyNumberFormat="1"/>
    <xf numFmtId="0" fontId="0" fillId="0" borderId="6" xfId="0" applyBorder="1"/>
    <xf numFmtId="0" fontId="0" fillId="0" borderId="7" xfId="0" applyBorder="1"/>
    <xf numFmtId="164" fontId="0" fillId="0" borderId="8" xfId="671" applyNumberFormat="1" applyFont="1" applyBorder="1"/>
    <xf numFmtId="0" fontId="0" fillId="0" borderId="9" xfId="0" applyBorder="1" applyAlignment="1">
      <alignment horizontal="right"/>
    </xf>
    <xf numFmtId="164" fontId="0" fillId="0" borderId="3" xfId="671" applyNumberFormat="1" applyFont="1" applyBorder="1"/>
    <xf numFmtId="0" fontId="0" fillId="0" borderId="10" xfId="0" applyBorder="1" applyAlignment="1">
      <alignment horizontal="right"/>
    </xf>
    <xf numFmtId="0" fontId="0" fillId="0" borderId="4" xfId="0" applyBorder="1"/>
    <xf numFmtId="10" fontId="0" fillId="0" borderId="11" xfId="671" applyNumberFormat="1" applyFont="1" applyBorder="1"/>
  </cellXfs>
  <cellStyles count="67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Normal" xfId="0" builtinId="0"/>
    <cellStyle name="Percent" xfId="67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3"/>
  <sheetViews>
    <sheetView tabSelected="1" topLeftCell="A200" zoomScale="120" zoomScaleNormal="120" workbookViewId="0">
      <selection activeCell="C228" sqref="C228:D228"/>
    </sheetView>
  </sheetViews>
  <sheetFormatPr baseColWidth="10" defaultColWidth="11" defaultRowHeight="16"/>
  <cols>
    <col min="3" max="3" width="9.1640625" bestFit="1" customWidth="1"/>
    <col min="4" max="4" width="9" customWidth="1"/>
    <col min="5" max="5" width="9.1640625" customWidth="1"/>
    <col min="6" max="6" width="6.6640625" customWidth="1"/>
    <col min="7" max="7" width="8" customWidth="1"/>
    <col min="8" max="8" width="7.83203125" customWidth="1"/>
    <col min="9" max="9" width="7.83203125" style="1" customWidth="1"/>
    <col min="10" max="10" width="7.83203125" customWidth="1"/>
    <col min="11" max="11" width="10" customWidth="1"/>
    <col min="12" max="14" width="7.83203125" customWidth="1"/>
    <col min="15" max="15" width="8.6640625" customWidth="1"/>
    <col min="16" max="17" width="7.83203125" customWidth="1"/>
    <col min="18" max="18" width="11" customWidth="1"/>
  </cols>
  <sheetData>
    <row r="1" spans="1:10">
      <c r="I1"/>
    </row>
    <row r="2" spans="1:10">
      <c r="A2" s="19" t="s">
        <v>63</v>
      </c>
      <c r="B2" s="8"/>
      <c r="C2" s="8"/>
      <c r="D2" s="8"/>
      <c r="E2" s="8"/>
      <c r="F2" s="8"/>
      <c r="G2" s="8" t="s">
        <v>55</v>
      </c>
      <c r="H2" s="8" t="s">
        <v>55</v>
      </c>
      <c r="I2" s="8"/>
      <c r="J2" s="8"/>
    </row>
    <row r="3" spans="1:10">
      <c r="A3" s="15" t="s">
        <v>8</v>
      </c>
      <c r="B3" s="15" t="s">
        <v>9</v>
      </c>
      <c r="C3" s="15" t="s">
        <v>10</v>
      </c>
      <c r="D3" s="16" t="s">
        <v>48</v>
      </c>
      <c r="E3" s="16" t="s">
        <v>49</v>
      </c>
      <c r="F3" s="17" t="s">
        <v>50</v>
      </c>
      <c r="G3" s="17" t="s">
        <v>54</v>
      </c>
      <c r="H3" s="17" t="s">
        <v>56</v>
      </c>
      <c r="I3" s="8"/>
      <c r="J3" s="8"/>
    </row>
    <row r="4" spans="1:10">
      <c r="A4" s="15" t="s">
        <v>0</v>
      </c>
      <c r="B4" s="15">
        <v>0</v>
      </c>
      <c r="C4" s="15">
        <v>12999</v>
      </c>
      <c r="D4" s="9" t="s">
        <v>14</v>
      </c>
      <c r="E4" s="9">
        <v>1</v>
      </c>
      <c r="F4" s="8" t="s">
        <v>47</v>
      </c>
      <c r="G4" s="8">
        <f t="shared" ref="G4:G23" si="0">C4-B4</f>
        <v>12999</v>
      </c>
      <c r="H4" s="8"/>
      <c r="I4" s="8"/>
      <c r="J4" s="8"/>
    </row>
    <row r="5" spans="1:10">
      <c r="A5" s="15" t="s">
        <v>0</v>
      </c>
      <c r="B5" s="15">
        <v>358000</v>
      </c>
      <c r="C5" s="15">
        <v>401999</v>
      </c>
      <c r="D5" s="9">
        <v>3</v>
      </c>
      <c r="E5" s="9">
        <v>3</v>
      </c>
      <c r="F5" s="8" t="s">
        <v>15</v>
      </c>
      <c r="G5" s="8">
        <f t="shared" si="0"/>
        <v>43999</v>
      </c>
      <c r="H5" s="8">
        <f t="shared" ref="H5:H23" si="1">B5-C4</f>
        <v>345001</v>
      </c>
      <c r="I5" s="8"/>
      <c r="J5" s="8"/>
    </row>
    <row r="6" spans="1:10">
      <c r="A6" s="15" t="s">
        <v>0</v>
      </c>
      <c r="B6" s="15">
        <v>490500</v>
      </c>
      <c r="C6" s="15">
        <v>539999</v>
      </c>
      <c r="D6" s="10">
        <v>5</v>
      </c>
      <c r="E6" s="9">
        <v>2</v>
      </c>
      <c r="F6" s="8" t="s">
        <v>16</v>
      </c>
      <c r="G6" s="8">
        <f t="shared" si="0"/>
        <v>49499</v>
      </c>
      <c r="H6" s="8">
        <f t="shared" si="1"/>
        <v>88501</v>
      </c>
      <c r="I6" s="8"/>
      <c r="J6" s="8"/>
    </row>
    <row r="7" spans="1:10" s="3" customFormat="1">
      <c r="A7" s="15" t="s">
        <v>0</v>
      </c>
      <c r="B7" s="15">
        <v>544500</v>
      </c>
      <c r="C7" s="15">
        <v>558999</v>
      </c>
      <c r="D7" s="9">
        <v>3</v>
      </c>
      <c r="E7" s="9">
        <v>4</v>
      </c>
      <c r="F7" s="8" t="s">
        <v>17</v>
      </c>
      <c r="G7" s="8">
        <f t="shared" si="0"/>
        <v>14499</v>
      </c>
      <c r="H7" s="8">
        <f t="shared" si="1"/>
        <v>4501</v>
      </c>
      <c r="I7" s="8"/>
      <c r="J7" s="8"/>
    </row>
    <row r="8" spans="1:10" s="30" customFormat="1">
      <c r="A8" s="15" t="s">
        <v>0</v>
      </c>
      <c r="B8" s="15">
        <v>576500</v>
      </c>
      <c r="C8" s="15">
        <v>602400</v>
      </c>
      <c r="D8" s="31">
        <v>3</v>
      </c>
      <c r="E8" s="31">
        <v>3</v>
      </c>
      <c r="F8" s="29" t="s">
        <v>15</v>
      </c>
      <c r="G8" s="29">
        <f t="shared" si="0"/>
        <v>25900</v>
      </c>
      <c r="H8" s="29">
        <f t="shared" si="1"/>
        <v>17501</v>
      </c>
      <c r="I8" s="29"/>
      <c r="J8" s="29"/>
    </row>
    <row r="9" spans="1:10" s="7" customFormat="1">
      <c r="A9" s="12" t="s">
        <v>0</v>
      </c>
      <c r="B9" s="12">
        <v>603800</v>
      </c>
      <c r="C9" s="12">
        <v>633499</v>
      </c>
      <c r="D9" s="10">
        <v>1</v>
      </c>
      <c r="E9" s="10">
        <v>6</v>
      </c>
      <c r="F9" s="8" t="s">
        <v>34</v>
      </c>
      <c r="G9" s="8">
        <f t="shared" si="0"/>
        <v>29699</v>
      </c>
      <c r="H9" s="8">
        <f t="shared" si="1"/>
        <v>1400</v>
      </c>
      <c r="I9" s="8"/>
      <c r="J9" s="8"/>
    </row>
    <row r="10" spans="1:10">
      <c r="A10" s="15" t="s">
        <v>0</v>
      </c>
      <c r="B10" s="15">
        <v>1625500</v>
      </c>
      <c r="C10" s="15">
        <v>1679999</v>
      </c>
      <c r="D10" s="10">
        <v>3</v>
      </c>
      <c r="E10" s="10">
        <v>6</v>
      </c>
      <c r="F10" s="8" t="s">
        <v>18</v>
      </c>
      <c r="G10" s="8">
        <f t="shared" si="0"/>
        <v>54499</v>
      </c>
      <c r="H10" s="8">
        <f t="shared" si="1"/>
        <v>992001</v>
      </c>
      <c r="I10" s="8"/>
      <c r="J10" s="8"/>
    </row>
    <row r="11" spans="1:10">
      <c r="A11" s="15" t="s">
        <v>0</v>
      </c>
      <c r="B11" s="15">
        <v>1938500</v>
      </c>
      <c r="C11" s="15">
        <v>1974499</v>
      </c>
      <c r="D11" s="9">
        <v>1</v>
      </c>
      <c r="E11" s="10">
        <v>3</v>
      </c>
      <c r="F11" s="8" t="s">
        <v>19</v>
      </c>
      <c r="G11" s="8">
        <f t="shared" si="0"/>
        <v>35999</v>
      </c>
      <c r="H11" s="8">
        <f t="shared" si="1"/>
        <v>258501</v>
      </c>
      <c r="I11" s="8"/>
      <c r="J11" s="8"/>
    </row>
    <row r="12" spans="1:10">
      <c r="A12" s="15" t="s">
        <v>0</v>
      </c>
      <c r="B12" s="15">
        <v>2424000</v>
      </c>
      <c r="C12" s="15">
        <v>2491999</v>
      </c>
      <c r="D12" s="9">
        <v>1</v>
      </c>
      <c r="E12" s="9">
        <v>1</v>
      </c>
      <c r="F12" s="8" t="s">
        <v>20</v>
      </c>
      <c r="G12" s="8">
        <f t="shared" si="0"/>
        <v>67999</v>
      </c>
      <c r="H12" s="8">
        <f t="shared" si="1"/>
        <v>449501</v>
      </c>
      <c r="I12" s="8"/>
      <c r="J12" s="8"/>
    </row>
    <row r="13" spans="1:10">
      <c r="A13" s="15" t="s">
        <v>0</v>
      </c>
      <c r="B13" s="15">
        <v>3251500</v>
      </c>
      <c r="C13" s="15">
        <v>3258999</v>
      </c>
      <c r="D13" s="10">
        <v>6</v>
      </c>
      <c r="E13" s="10">
        <v>6</v>
      </c>
      <c r="F13" s="8" t="s">
        <v>21</v>
      </c>
      <c r="G13" s="8">
        <f t="shared" si="0"/>
        <v>7499</v>
      </c>
      <c r="H13" s="8">
        <f t="shared" si="1"/>
        <v>759501</v>
      </c>
      <c r="I13" s="8"/>
      <c r="J13" s="8"/>
    </row>
    <row r="14" spans="1:10">
      <c r="A14" s="15" t="s">
        <v>0</v>
      </c>
      <c r="B14" s="15">
        <v>3530000</v>
      </c>
      <c r="C14" s="15">
        <v>3618999</v>
      </c>
      <c r="D14" s="9">
        <v>3</v>
      </c>
      <c r="E14" s="10">
        <v>3</v>
      </c>
      <c r="F14" s="8" t="s">
        <v>15</v>
      </c>
      <c r="G14" s="8">
        <f t="shared" si="0"/>
        <v>88999</v>
      </c>
      <c r="H14" s="8">
        <f t="shared" si="1"/>
        <v>271001</v>
      </c>
      <c r="I14" s="8"/>
      <c r="J14" s="8"/>
    </row>
    <row r="15" spans="1:10">
      <c r="A15" s="15" t="s">
        <v>0</v>
      </c>
      <c r="B15" s="15">
        <v>3657500</v>
      </c>
      <c r="C15" s="15">
        <v>3698999</v>
      </c>
      <c r="D15" s="10">
        <v>5</v>
      </c>
      <c r="E15" s="10">
        <v>6</v>
      </c>
      <c r="F15" s="8" t="s">
        <v>18</v>
      </c>
      <c r="G15" s="8">
        <f t="shared" si="0"/>
        <v>41499</v>
      </c>
      <c r="H15" s="8">
        <f t="shared" si="1"/>
        <v>38501</v>
      </c>
      <c r="I15" s="8"/>
      <c r="J15" s="8"/>
    </row>
    <row r="16" spans="1:10">
      <c r="A16" s="15" t="s">
        <v>0</v>
      </c>
      <c r="B16" s="15">
        <v>3813500</v>
      </c>
      <c r="C16" s="15">
        <v>3862499</v>
      </c>
      <c r="D16" s="10">
        <v>3</v>
      </c>
      <c r="E16" s="10">
        <v>3</v>
      </c>
      <c r="F16" s="8" t="s">
        <v>15</v>
      </c>
      <c r="G16" s="8">
        <f t="shared" si="0"/>
        <v>48999</v>
      </c>
      <c r="H16" s="8">
        <f t="shared" si="1"/>
        <v>114501</v>
      </c>
      <c r="I16" s="8"/>
      <c r="J16" s="8"/>
    </row>
    <row r="17" spans="1:10">
      <c r="A17" s="15" t="s">
        <v>0</v>
      </c>
      <c r="B17" s="15">
        <v>5346000</v>
      </c>
      <c r="C17" s="15">
        <v>5518499</v>
      </c>
      <c r="D17" s="10">
        <v>5</v>
      </c>
      <c r="E17" s="9">
        <v>4</v>
      </c>
      <c r="F17" s="8" t="s">
        <v>22</v>
      </c>
      <c r="G17" s="8">
        <f t="shared" si="0"/>
        <v>172499</v>
      </c>
      <c r="H17" s="8">
        <f t="shared" si="1"/>
        <v>1483501</v>
      </c>
      <c r="I17" s="8"/>
      <c r="J17" s="8"/>
    </row>
    <row r="18" spans="1:10">
      <c r="A18" s="15" t="s">
        <v>0</v>
      </c>
      <c r="B18" s="15">
        <v>6007500</v>
      </c>
      <c r="C18" s="15">
        <v>6025499</v>
      </c>
      <c r="D18" s="10">
        <v>4</v>
      </c>
      <c r="E18" s="9">
        <v>1</v>
      </c>
      <c r="F18" s="8" t="s">
        <v>23</v>
      </c>
      <c r="G18" s="8">
        <f t="shared" si="0"/>
        <v>17999</v>
      </c>
      <c r="H18" s="8">
        <f t="shared" si="1"/>
        <v>489001</v>
      </c>
      <c r="I18" s="8"/>
      <c r="J18" s="8"/>
    </row>
    <row r="19" spans="1:10">
      <c r="A19" s="15" t="s">
        <v>0</v>
      </c>
      <c r="B19" s="15">
        <v>6527000</v>
      </c>
      <c r="C19" s="15">
        <v>6557499</v>
      </c>
      <c r="D19" s="10">
        <v>2</v>
      </c>
      <c r="E19" s="10">
        <v>3</v>
      </c>
      <c r="F19" s="8" t="s">
        <v>24</v>
      </c>
      <c r="G19" s="8">
        <f t="shared" si="0"/>
        <v>30499</v>
      </c>
      <c r="H19" s="8">
        <f t="shared" si="1"/>
        <v>501501</v>
      </c>
      <c r="I19" s="8"/>
      <c r="J19" s="8"/>
    </row>
    <row r="20" spans="1:10">
      <c r="A20" s="15" t="s">
        <v>0</v>
      </c>
      <c r="B20" s="15">
        <v>6796000</v>
      </c>
      <c r="C20" s="15">
        <v>6851499</v>
      </c>
      <c r="D20" s="10">
        <v>5</v>
      </c>
      <c r="E20" s="9">
        <v>3</v>
      </c>
      <c r="F20" s="8" t="s">
        <v>25</v>
      </c>
      <c r="G20" s="8">
        <f t="shared" si="0"/>
        <v>55499</v>
      </c>
      <c r="H20" s="8">
        <f t="shared" si="1"/>
        <v>238501</v>
      </c>
      <c r="I20" s="8"/>
      <c r="J20" s="8"/>
    </row>
    <row r="21" spans="1:10">
      <c r="A21" s="15" t="s">
        <v>0</v>
      </c>
      <c r="B21" s="15">
        <v>7259000</v>
      </c>
      <c r="C21" s="15">
        <v>7344499</v>
      </c>
      <c r="D21" s="10">
        <v>5</v>
      </c>
      <c r="E21" s="10">
        <v>6</v>
      </c>
      <c r="F21" s="8" t="s">
        <v>18</v>
      </c>
      <c r="G21" s="8">
        <f t="shared" si="0"/>
        <v>85499</v>
      </c>
      <c r="H21" s="8">
        <f t="shared" si="1"/>
        <v>407501</v>
      </c>
      <c r="I21" s="8"/>
      <c r="J21" s="8"/>
    </row>
    <row r="22" spans="1:10">
      <c r="A22" s="15" t="s">
        <v>0</v>
      </c>
      <c r="B22" s="15">
        <v>7348500</v>
      </c>
      <c r="C22" s="15">
        <v>7383999</v>
      </c>
      <c r="D22" s="10">
        <v>6</v>
      </c>
      <c r="E22" s="10">
        <v>1</v>
      </c>
      <c r="F22" s="8" t="s">
        <v>26</v>
      </c>
      <c r="G22" s="8">
        <f t="shared" si="0"/>
        <v>35499</v>
      </c>
      <c r="H22" s="8">
        <f t="shared" si="1"/>
        <v>4001</v>
      </c>
      <c r="I22" s="8"/>
      <c r="J22" s="8"/>
    </row>
    <row r="23" spans="1:10">
      <c r="A23" s="15" t="s">
        <v>0</v>
      </c>
      <c r="B23" s="15">
        <v>8741500</v>
      </c>
      <c r="C23" s="15">
        <v>8889499</v>
      </c>
      <c r="D23" s="9">
        <v>5</v>
      </c>
      <c r="E23" s="10">
        <v>5</v>
      </c>
      <c r="F23" s="8" t="s">
        <v>27</v>
      </c>
      <c r="G23" s="8">
        <f t="shared" si="0"/>
        <v>147999</v>
      </c>
      <c r="H23" s="8">
        <f t="shared" si="1"/>
        <v>1357501</v>
      </c>
      <c r="I23" s="8"/>
      <c r="J23" s="8"/>
    </row>
    <row r="24" spans="1:10">
      <c r="A24" s="15" t="s">
        <v>0</v>
      </c>
      <c r="B24" s="15">
        <v>9070000</v>
      </c>
      <c r="C24" s="15">
        <v>9085499</v>
      </c>
      <c r="D24" s="9" t="s">
        <v>11</v>
      </c>
      <c r="E24" s="9" t="s">
        <v>11</v>
      </c>
      <c r="F24" s="8" t="s">
        <v>11</v>
      </c>
      <c r="G24" s="8"/>
      <c r="H24" s="8"/>
      <c r="I24" s="8"/>
      <c r="J24" s="8"/>
    </row>
    <row r="25" spans="1:10">
      <c r="A25" s="15" t="s">
        <v>0</v>
      </c>
      <c r="B25" s="15">
        <v>9577000</v>
      </c>
      <c r="C25" s="15">
        <v>9612999</v>
      </c>
      <c r="D25" s="10">
        <v>3</v>
      </c>
      <c r="E25" s="10">
        <v>5</v>
      </c>
      <c r="F25" s="8" t="s">
        <v>28</v>
      </c>
      <c r="G25" s="8">
        <f>C25-B25</f>
        <v>35999</v>
      </c>
      <c r="H25" s="8">
        <f>B25-C23</f>
        <v>687501</v>
      </c>
      <c r="I25" s="8"/>
      <c r="J25" s="8"/>
    </row>
    <row r="26" spans="1:10">
      <c r="A26" s="15" t="s">
        <v>0</v>
      </c>
      <c r="B26" s="15">
        <v>10025500</v>
      </c>
      <c r="C26" s="15">
        <v>10033499</v>
      </c>
      <c r="D26" s="10" t="s">
        <v>11</v>
      </c>
      <c r="E26" s="10" t="s">
        <v>11</v>
      </c>
      <c r="F26" s="8" t="s">
        <v>11</v>
      </c>
      <c r="G26" s="8"/>
      <c r="H26" s="8"/>
      <c r="I26" s="8"/>
      <c r="J26" s="8"/>
    </row>
    <row r="27" spans="1:10">
      <c r="A27" s="15" t="s">
        <v>0</v>
      </c>
      <c r="B27" s="15">
        <v>10292500</v>
      </c>
      <c r="C27" s="15">
        <v>10297999</v>
      </c>
      <c r="D27" s="10">
        <v>6</v>
      </c>
      <c r="E27" s="10">
        <v>1</v>
      </c>
      <c r="F27" s="8" t="s">
        <v>29</v>
      </c>
      <c r="G27" s="8">
        <f t="shared" ref="G27:G32" si="2">C27-B27</f>
        <v>5499</v>
      </c>
      <c r="H27" s="8">
        <f>B27-C25</f>
        <v>679501</v>
      </c>
      <c r="I27" s="8"/>
      <c r="J27" s="8"/>
    </row>
    <row r="28" spans="1:10">
      <c r="A28" s="15" t="s">
        <v>0</v>
      </c>
      <c r="B28" s="15">
        <v>10347000</v>
      </c>
      <c r="C28" s="15">
        <v>10356499</v>
      </c>
      <c r="D28" s="10">
        <v>1</v>
      </c>
      <c r="E28" s="10">
        <v>4</v>
      </c>
      <c r="F28" s="8" t="s">
        <v>30</v>
      </c>
      <c r="G28" s="8">
        <f t="shared" si="2"/>
        <v>9499</v>
      </c>
      <c r="H28" s="8">
        <f t="shared" ref="H28:H33" si="3">B28-C27</f>
        <v>49001</v>
      </c>
      <c r="I28" s="8"/>
      <c r="J28" s="8"/>
    </row>
    <row r="29" spans="1:10">
      <c r="A29" s="15" t="s">
        <v>0</v>
      </c>
      <c r="B29" s="15">
        <v>11285000</v>
      </c>
      <c r="C29" s="15">
        <v>11495499</v>
      </c>
      <c r="D29" s="10">
        <v>1</v>
      </c>
      <c r="E29" s="9">
        <v>1</v>
      </c>
      <c r="F29" s="8" t="s">
        <v>23</v>
      </c>
      <c r="G29" s="8">
        <f t="shared" si="2"/>
        <v>210499</v>
      </c>
      <c r="H29" s="8">
        <f t="shared" si="3"/>
        <v>928501</v>
      </c>
      <c r="I29" s="8"/>
      <c r="J29" s="8"/>
    </row>
    <row r="30" spans="1:10">
      <c r="A30" s="15" t="s">
        <v>0</v>
      </c>
      <c r="B30" s="15">
        <v>12075000</v>
      </c>
      <c r="C30" s="15">
        <v>12093499</v>
      </c>
      <c r="D30" s="10">
        <v>5</v>
      </c>
      <c r="E30" s="10">
        <v>3</v>
      </c>
      <c r="F30" s="8" t="s">
        <v>25</v>
      </c>
      <c r="G30" s="8">
        <f t="shared" si="2"/>
        <v>18499</v>
      </c>
      <c r="H30" s="8">
        <f t="shared" si="3"/>
        <v>579501</v>
      </c>
      <c r="I30" s="8"/>
      <c r="J30" s="8"/>
    </row>
    <row r="31" spans="1:10">
      <c r="A31" s="15" t="s">
        <v>0</v>
      </c>
      <c r="B31" s="15">
        <v>12547500</v>
      </c>
      <c r="C31" s="15">
        <v>12690999</v>
      </c>
      <c r="D31" s="10">
        <v>5</v>
      </c>
      <c r="E31" s="9">
        <v>1</v>
      </c>
      <c r="F31" s="8" t="s">
        <v>31</v>
      </c>
      <c r="G31" s="8">
        <f t="shared" si="2"/>
        <v>143499</v>
      </c>
      <c r="H31" s="8">
        <f t="shared" si="3"/>
        <v>454001</v>
      </c>
      <c r="I31" s="8"/>
      <c r="J31" s="8"/>
    </row>
    <row r="32" spans="1:10">
      <c r="A32" s="15" t="s">
        <v>0</v>
      </c>
      <c r="B32" s="15">
        <v>15084000</v>
      </c>
      <c r="C32" s="15">
        <v>15113999</v>
      </c>
      <c r="D32" s="10">
        <v>3</v>
      </c>
      <c r="E32" s="10">
        <v>3</v>
      </c>
      <c r="F32" s="8" t="s">
        <v>15</v>
      </c>
      <c r="G32" s="8">
        <f t="shared" si="2"/>
        <v>29999</v>
      </c>
      <c r="H32" s="8">
        <f t="shared" si="3"/>
        <v>2393001</v>
      </c>
      <c r="I32" s="8"/>
      <c r="J32" s="8"/>
    </row>
    <row r="33" spans="1:10">
      <c r="A33" s="15" t="s">
        <v>0</v>
      </c>
      <c r="B33" s="15">
        <v>15273000</v>
      </c>
      <c r="C33" s="15">
        <v>15384999</v>
      </c>
      <c r="D33" s="10">
        <v>3</v>
      </c>
      <c r="E33" s="9" t="s">
        <v>12</v>
      </c>
      <c r="F33" s="8" t="s">
        <v>12</v>
      </c>
      <c r="G33" s="8"/>
      <c r="H33" s="8">
        <f t="shared" si="3"/>
        <v>159001</v>
      </c>
      <c r="I33" s="8"/>
      <c r="J33" s="8"/>
    </row>
    <row r="34" spans="1:10">
      <c r="A34" s="15" t="s">
        <v>0</v>
      </c>
      <c r="B34" s="15">
        <v>15389500</v>
      </c>
      <c r="C34" s="15">
        <v>15448999</v>
      </c>
      <c r="D34" s="9" t="s">
        <v>12</v>
      </c>
      <c r="E34" s="10">
        <v>5</v>
      </c>
      <c r="F34" s="8" t="s">
        <v>28</v>
      </c>
      <c r="G34" s="8">
        <f>C34-B33</f>
        <v>175999</v>
      </c>
      <c r="H34" s="8"/>
      <c r="I34" s="8"/>
      <c r="J34" s="8"/>
    </row>
    <row r="35" spans="1:10">
      <c r="A35" s="15" t="s">
        <v>0</v>
      </c>
      <c r="B35" s="15">
        <v>16357500</v>
      </c>
      <c r="C35" s="15">
        <v>16489999</v>
      </c>
      <c r="D35" s="10">
        <v>3</v>
      </c>
      <c r="E35" s="10">
        <v>5</v>
      </c>
      <c r="F35" s="8" t="s">
        <v>28</v>
      </c>
      <c r="G35" s="8">
        <f t="shared" ref="G35:G40" si="4">C35-B35</f>
        <v>132499</v>
      </c>
      <c r="H35" s="8">
        <f t="shared" ref="H35:H40" si="5">B35-C34</f>
        <v>908501</v>
      </c>
      <c r="I35" s="8"/>
      <c r="J35" s="8"/>
    </row>
    <row r="36" spans="1:10">
      <c r="A36" s="15" t="s">
        <v>0</v>
      </c>
      <c r="B36" s="15">
        <v>18713500</v>
      </c>
      <c r="C36" s="15">
        <v>18830499</v>
      </c>
      <c r="D36" s="10">
        <v>1</v>
      </c>
      <c r="E36" s="9">
        <v>1</v>
      </c>
      <c r="F36" s="8" t="s">
        <v>20</v>
      </c>
      <c r="G36" s="8">
        <f t="shared" si="4"/>
        <v>116999</v>
      </c>
      <c r="H36" s="8">
        <f t="shared" si="5"/>
        <v>2223501</v>
      </c>
      <c r="I36" s="8"/>
      <c r="J36" s="8"/>
    </row>
    <row r="37" spans="1:10">
      <c r="A37" s="15" t="s">
        <v>0</v>
      </c>
      <c r="B37" s="15">
        <v>18859500</v>
      </c>
      <c r="C37" s="15">
        <v>18938999</v>
      </c>
      <c r="D37" s="10">
        <v>3</v>
      </c>
      <c r="E37" s="9">
        <v>1</v>
      </c>
      <c r="F37" s="8" t="s">
        <v>32</v>
      </c>
      <c r="G37" s="8">
        <f t="shared" si="4"/>
        <v>79499</v>
      </c>
      <c r="H37" s="8">
        <f t="shared" si="5"/>
        <v>29001</v>
      </c>
      <c r="I37" s="8"/>
      <c r="J37" s="8"/>
    </row>
    <row r="38" spans="1:10">
      <c r="A38" s="15" t="s">
        <v>0</v>
      </c>
      <c r="B38" s="15">
        <v>19066500</v>
      </c>
      <c r="C38" s="15">
        <v>19113999</v>
      </c>
      <c r="D38" s="10">
        <v>4</v>
      </c>
      <c r="E38" s="9">
        <v>3</v>
      </c>
      <c r="F38" s="8" t="s">
        <v>33</v>
      </c>
      <c r="G38" s="8">
        <f t="shared" si="4"/>
        <v>47499</v>
      </c>
      <c r="H38" s="8">
        <f t="shared" si="5"/>
        <v>127501</v>
      </c>
      <c r="I38" s="8"/>
      <c r="J38" s="8"/>
    </row>
    <row r="39" spans="1:10">
      <c r="A39" s="15" t="s">
        <v>0</v>
      </c>
      <c r="B39" s="15">
        <v>19761500</v>
      </c>
      <c r="C39" s="15">
        <v>19774999</v>
      </c>
      <c r="D39" s="10">
        <v>1</v>
      </c>
      <c r="E39" s="9">
        <v>1</v>
      </c>
      <c r="F39" s="8" t="s">
        <v>20</v>
      </c>
      <c r="G39" s="8">
        <f t="shared" si="4"/>
        <v>13499</v>
      </c>
      <c r="H39" s="8">
        <f t="shared" si="5"/>
        <v>647501</v>
      </c>
      <c r="I39" s="8"/>
      <c r="J39" s="8"/>
    </row>
    <row r="40" spans="1:10">
      <c r="A40" s="15" t="s">
        <v>0</v>
      </c>
      <c r="B40" s="15">
        <v>20105000</v>
      </c>
      <c r="C40" s="15">
        <v>20121999</v>
      </c>
      <c r="D40" s="10">
        <v>5</v>
      </c>
      <c r="E40" s="10">
        <v>5</v>
      </c>
      <c r="F40" s="8" t="s">
        <v>27</v>
      </c>
      <c r="G40" s="8">
        <f t="shared" si="4"/>
        <v>16999</v>
      </c>
      <c r="H40" s="8">
        <f t="shared" si="5"/>
        <v>330001</v>
      </c>
      <c r="I40" s="8"/>
      <c r="J40" s="8"/>
    </row>
    <row r="41" spans="1:10">
      <c r="A41" s="15" t="s">
        <v>0</v>
      </c>
      <c r="B41" s="15">
        <v>20200000</v>
      </c>
      <c r="C41" s="15">
        <v>20208999</v>
      </c>
      <c r="D41" s="9" t="s">
        <v>11</v>
      </c>
      <c r="E41" s="9" t="s">
        <v>11</v>
      </c>
      <c r="F41" s="8" t="s">
        <v>11</v>
      </c>
      <c r="G41" s="8"/>
      <c r="H41" s="8"/>
      <c r="I41" s="8"/>
      <c r="J41" s="8"/>
    </row>
    <row r="42" spans="1:10">
      <c r="A42" s="15" t="s">
        <v>0</v>
      </c>
      <c r="B42" s="15">
        <v>20760500</v>
      </c>
      <c r="C42" s="15">
        <v>20787999</v>
      </c>
      <c r="D42" s="10">
        <v>1</v>
      </c>
      <c r="E42" s="10">
        <v>3</v>
      </c>
      <c r="F42" s="8" t="s">
        <v>19</v>
      </c>
      <c r="G42" s="8">
        <f>C42-B42</f>
        <v>27499</v>
      </c>
      <c r="H42" s="8">
        <f>B42-C40</f>
        <v>638501</v>
      </c>
      <c r="I42" s="8"/>
      <c r="J42" s="8"/>
    </row>
    <row r="43" spans="1:10">
      <c r="A43" s="15" t="s">
        <v>0</v>
      </c>
      <c r="B43" s="15">
        <v>21692000</v>
      </c>
      <c r="C43" s="15">
        <v>21697499</v>
      </c>
      <c r="D43" s="9" t="s">
        <v>11</v>
      </c>
      <c r="E43" s="9" t="s">
        <v>11</v>
      </c>
      <c r="F43" s="8" t="s">
        <v>11</v>
      </c>
      <c r="G43" s="8"/>
      <c r="H43" s="8"/>
      <c r="I43" s="8"/>
      <c r="J43" s="8"/>
    </row>
    <row r="44" spans="1:10">
      <c r="A44" s="15" t="s">
        <v>0</v>
      </c>
      <c r="B44" s="15">
        <v>21762500</v>
      </c>
      <c r="C44" s="15">
        <v>21987999</v>
      </c>
      <c r="D44" s="9">
        <v>1</v>
      </c>
      <c r="E44" s="9" t="s">
        <v>12</v>
      </c>
      <c r="F44" s="8" t="s">
        <v>12</v>
      </c>
      <c r="G44" s="8"/>
      <c r="H44" s="8">
        <f>B44-C42</f>
        <v>974501</v>
      </c>
      <c r="I44" s="8"/>
      <c r="J44" s="8"/>
    </row>
    <row r="45" spans="1:10">
      <c r="A45" s="15" t="s">
        <v>0</v>
      </c>
      <c r="B45" s="15">
        <v>21990500</v>
      </c>
      <c r="C45" s="15">
        <v>22041499</v>
      </c>
      <c r="D45" s="12" t="s">
        <v>12</v>
      </c>
      <c r="E45" s="14">
        <v>6</v>
      </c>
      <c r="F45" s="13" t="s">
        <v>34</v>
      </c>
      <c r="G45" s="13">
        <f>C45-B44</f>
        <v>278999</v>
      </c>
      <c r="H45" s="13"/>
      <c r="I45" s="8"/>
      <c r="J45" s="8"/>
    </row>
    <row r="46" spans="1:10">
      <c r="A46" s="15" t="s">
        <v>1</v>
      </c>
      <c r="B46" s="15">
        <v>1594500</v>
      </c>
      <c r="C46" s="15">
        <v>1640999</v>
      </c>
      <c r="D46" s="10">
        <v>1</v>
      </c>
      <c r="E46" s="10">
        <v>5</v>
      </c>
      <c r="F46" s="8" t="s">
        <v>35</v>
      </c>
      <c r="G46" s="8">
        <f>C46-B46</f>
        <v>46499</v>
      </c>
      <c r="H46" s="8"/>
      <c r="I46" s="8"/>
      <c r="J46" s="8"/>
    </row>
    <row r="47" spans="1:10">
      <c r="A47" s="15" t="s">
        <v>1</v>
      </c>
      <c r="B47" s="15">
        <v>3295500</v>
      </c>
      <c r="C47" s="15">
        <v>3323999</v>
      </c>
      <c r="D47" s="10">
        <v>3</v>
      </c>
      <c r="E47" s="10">
        <v>3</v>
      </c>
      <c r="F47" s="8" t="s">
        <v>15</v>
      </c>
      <c r="G47" s="8">
        <f>C47-B47</f>
        <v>28499</v>
      </c>
      <c r="H47" s="8">
        <f>B47-C46</f>
        <v>1654501</v>
      </c>
      <c r="I47" s="8"/>
      <c r="J47" s="8"/>
    </row>
    <row r="48" spans="1:10">
      <c r="A48" s="15" t="s">
        <v>1</v>
      </c>
      <c r="B48" s="15">
        <v>3704000</v>
      </c>
      <c r="C48" s="15">
        <v>3709499</v>
      </c>
      <c r="D48" s="9" t="s">
        <v>11</v>
      </c>
      <c r="E48" s="9" t="s">
        <v>11</v>
      </c>
      <c r="F48" s="8" t="s">
        <v>11</v>
      </c>
      <c r="G48" s="8"/>
      <c r="H48" s="8"/>
      <c r="I48" s="8"/>
      <c r="J48" s="8"/>
    </row>
    <row r="49" spans="1:10">
      <c r="A49" s="15" t="s">
        <v>1</v>
      </c>
      <c r="B49" s="15">
        <v>3879000</v>
      </c>
      <c r="C49" s="15">
        <v>3952999</v>
      </c>
      <c r="D49" s="11" t="s">
        <v>66</v>
      </c>
      <c r="E49" s="10">
        <v>6</v>
      </c>
      <c r="F49" s="8" t="s">
        <v>34</v>
      </c>
      <c r="G49" s="8">
        <f>C49-B49</f>
        <v>73999</v>
      </c>
      <c r="H49" s="8">
        <f>B49-C47</f>
        <v>555001</v>
      </c>
      <c r="I49" s="8"/>
      <c r="J49" s="8"/>
    </row>
    <row r="50" spans="1:10">
      <c r="A50" s="15" t="s">
        <v>1</v>
      </c>
      <c r="B50" s="15">
        <v>4519500</v>
      </c>
      <c r="C50" s="15">
        <v>4551999</v>
      </c>
      <c r="D50" s="9">
        <v>3</v>
      </c>
      <c r="E50" s="10">
        <v>5</v>
      </c>
      <c r="F50" s="8" t="s">
        <v>28</v>
      </c>
      <c r="G50" s="8">
        <f>C50-B50</f>
        <v>32499</v>
      </c>
      <c r="H50" s="8">
        <f>B50-C49</f>
        <v>566501</v>
      </c>
      <c r="I50" s="8"/>
      <c r="J50" s="8"/>
    </row>
    <row r="51" spans="1:10">
      <c r="A51" s="15" t="s">
        <v>1</v>
      </c>
      <c r="B51" s="15">
        <v>4947000</v>
      </c>
      <c r="C51" s="15">
        <v>4963499</v>
      </c>
      <c r="D51" s="10">
        <v>5</v>
      </c>
      <c r="E51" s="10">
        <v>6</v>
      </c>
      <c r="F51" s="8" t="s">
        <v>18</v>
      </c>
      <c r="G51" s="8">
        <f>C51-B51</f>
        <v>16499</v>
      </c>
      <c r="H51" s="8">
        <f>B51-C50</f>
        <v>395001</v>
      </c>
      <c r="I51" s="8"/>
      <c r="J51" s="8"/>
    </row>
    <row r="52" spans="1:10">
      <c r="A52" s="15" t="s">
        <v>1</v>
      </c>
      <c r="B52" s="15">
        <v>5039500</v>
      </c>
      <c r="C52" s="15">
        <v>5044999</v>
      </c>
      <c r="D52" s="9" t="s">
        <v>11</v>
      </c>
      <c r="E52" s="9" t="s">
        <v>11</v>
      </c>
      <c r="F52" s="8" t="s">
        <v>11</v>
      </c>
      <c r="G52" s="8"/>
      <c r="H52" s="8"/>
      <c r="I52" s="8"/>
      <c r="J52" s="8"/>
    </row>
    <row r="53" spans="1:10">
      <c r="A53" s="15" t="s">
        <v>1</v>
      </c>
      <c r="B53" s="15">
        <v>5079500</v>
      </c>
      <c r="C53" s="15">
        <v>5095499</v>
      </c>
      <c r="D53" s="10">
        <v>5</v>
      </c>
      <c r="E53" s="9">
        <v>1</v>
      </c>
      <c r="F53" s="8" t="s">
        <v>31</v>
      </c>
      <c r="G53" s="8">
        <f t="shared" ref="G53:G70" si="6">C53-B53</f>
        <v>15999</v>
      </c>
      <c r="H53" s="8">
        <f>B53-C51</f>
        <v>116001</v>
      </c>
      <c r="I53" s="8"/>
      <c r="J53" s="8"/>
    </row>
    <row r="54" spans="1:10">
      <c r="A54" s="15" t="s">
        <v>1</v>
      </c>
      <c r="B54" s="15">
        <v>5860500</v>
      </c>
      <c r="C54" s="15">
        <v>5876499</v>
      </c>
      <c r="D54" s="9">
        <v>2</v>
      </c>
      <c r="E54" s="10">
        <v>5</v>
      </c>
      <c r="F54" s="8" t="s">
        <v>36</v>
      </c>
      <c r="G54" s="8">
        <f t="shared" si="6"/>
        <v>15999</v>
      </c>
      <c r="H54" s="8">
        <f t="shared" ref="H54:H70" si="7">B54-C53</f>
        <v>765001</v>
      </c>
      <c r="I54" s="20" t="s">
        <v>53</v>
      </c>
      <c r="J54" s="8"/>
    </row>
    <row r="55" spans="1:10">
      <c r="A55" s="15" t="s">
        <v>1</v>
      </c>
      <c r="B55" s="15">
        <v>7348500</v>
      </c>
      <c r="C55" s="15">
        <v>7467499</v>
      </c>
      <c r="D55" s="9">
        <v>1</v>
      </c>
      <c r="E55" s="9">
        <v>1</v>
      </c>
      <c r="F55" s="8" t="s">
        <v>20</v>
      </c>
      <c r="G55" s="8">
        <f t="shared" si="6"/>
        <v>118999</v>
      </c>
      <c r="H55" s="8">
        <f t="shared" si="7"/>
        <v>1472001</v>
      </c>
      <c r="I55" s="20" t="s">
        <v>59</v>
      </c>
      <c r="J55" s="8"/>
    </row>
    <row r="56" spans="1:10">
      <c r="A56" s="15" t="s">
        <v>1</v>
      </c>
      <c r="B56" s="15">
        <v>7584000</v>
      </c>
      <c r="C56" s="15">
        <v>7712999</v>
      </c>
      <c r="D56" s="9">
        <v>1</v>
      </c>
      <c r="E56" s="9">
        <v>3</v>
      </c>
      <c r="F56" s="8" t="s">
        <v>19</v>
      </c>
      <c r="G56" s="8">
        <f t="shared" si="6"/>
        <v>128999</v>
      </c>
      <c r="H56" s="8">
        <f t="shared" si="7"/>
        <v>116501</v>
      </c>
      <c r="I56" s="8"/>
      <c r="J56" s="8"/>
    </row>
    <row r="57" spans="1:10">
      <c r="A57" s="15" t="s">
        <v>1</v>
      </c>
      <c r="B57" s="15">
        <v>8769000</v>
      </c>
      <c r="C57" s="15">
        <v>8803499</v>
      </c>
      <c r="D57" s="9">
        <v>1</v>
      </c>
      <c r="E57" s="10">
        <v>5</v>
      </c>
      <c r="F57" s="8" t="s">
        <v>35</v>
      </c>
      <c r="G57" s="8">
        <f t="shared" si="6"/>
        <v>34499</v>
      </c>
      <c r="H57" s="8">
        <f t="shared" si="7"/>
        <v>1056001</v>
      </c>
      <c r="I57" s="8"/>
      <c r="J57" s="8"/>
    </row>
    <row r="58" spans="1:10">
      <c r="A58" s="15" t="s">
        <v>1</v>
      </c>
      <c r="B58" s="15">
        <v>8830000</v>
      </c>
      <c r="C58" s="15">
        <v>8950999</v>
      </c>
      <c r="D58" s="10">
        <v>4</v>
      </c>
      <c r="E58" s="10">
        <v>5</v>
      </c>
      <c r="F58" s="8" t="s">
        <v>37</v>
      </c>
      <c r="G58" s="8">
        <f t="shared" si="6"/>
        <v>120999</v>
      </c>
      <c r="H58" s="8">
        <f t="shared" si="7"/>
        <v>26501</v>
      </c>
      <c r="I58" s="8"/>
      <c r="J58" s="8"/>
    </row>
    <row r="59" spans="1:10">
      <c r="A59" s="15" t="s">
        <v>1</v>
      </c>
      <c r="B59" s="15">
        <v>10076500</v>
      </c>
      <c r="C59" s="15">
        <v>10105499</v>
      </c>
      <c r="D59" s="10" t="s">
        <v>13</v>
      </c>
      <c r="E59" s="9">
        <v>2</v>
      </c>
      <c r="F59" s="8" t="s">
        <v>38</v>
      </c>
      <c r="G59" s="8">
        <f t="shared" si="6"/>
        <v>28999</v>
      </c>
      <c r="H59" s="8">
        <f t="shared" si="7"/>
        <v>1125501</v>
      </c>
      <c r="I59" s="8"/>
      <c r="J59" s="8"/>
    </row>
    <row r="60" spans="1:10">
      <c r="A60" s="15" t="s">
        <v>1</v>
      </c>
      <c r="B60" s="15">
        <v>10322500</v>
      </c>
      <c r="C60" s="15">
        <v>10354999</v>
      </c>
      <c r="D60" s="10">
        <v>5</v>
      </c>
      <c r="E60" s="9">
        <v>6</v>
      </c>
      <c r="F60" s="8" t="s">
        <v>18</v>
      </c>
      <c r="G60" s="8">
        <f t="shared" si="6"/>
        <v>32499</v>
      </c>
      <c r="H60" s="8">
        <f t="shared" si="7"/>
        <v>217001</v>
      </c>
      <c r="I60" s="8"/>
      <c r="J60" s="8"/>
    </row>
    <row r="61" spans="1:10">
      <c r="A61" s="15" t="s">
        <v>1</v>
      </c>
      <c r="B61" s="15">
        <v>10362500</v>
      </c>
      <c r="C61" s="15">
        <v>10367999</v>
      </c>
      <c r="D61" s="10">
        <v>6</v>
      </c>
      <c r="E61" s="10">
        <v>5</v>
      </c>
      <c r="F61" s="8" t="s">
        <v>39</v>
      </c>
      <c r="G61" s="8">
        <f t="shared" si="6"/>
        <v>5499</v>
      </c>
      <c r="H61" s="8">
        <f t="shared" si="7"/>
        <v>7501</v>
      </c>
      <c r="I61" s="8"/>
      <c r="J61" s="8"/>
    </row>
    <row r="62" spans="1:10">
      <c r="A62" s="15" t="s">
        <v>1</v>
      </c>
      <c r="B62" s="15">
        <v>10660500</v>
      </c>
      <c r="C62" s="15">
        <v>10733499</v>
      </c>
      <c r="D62" s="9">
        <v>1</v>
      </c>
      <c r="E62" s="9">
        <v>1</v>
      </c>
      <c r="F62" s="8" t="s">
        <v>20</v>
      </c>
      <c r="G62" s="8">
        <f t="shared" si="6"/>
        <v>72999</v>
      </c>
      <c r="H62" s="8">
        <f t="shared" si="7"/>
        <v>292501</v>
      </c>
      <c r="I62" s="8"/>
      <c r="J62" s="8"/>
    </row>
    <row r="63" spans="1:10">
      <c r="A63" s="15" t="s">
        <v>1</v>
      </c>
      <c r="B63" s="15">
        <v>11213000</v>
      </c>
      <c r="C63" s="15">
        <v>11226999</v>
      </c>
      <c r="D63" s="10">
        <v>3</v>
      </c>
      <c r="E63" s="10">
        <v>5</v>
      </c>
      <c r="F63" s="8" t="s">
        <v>28</v>
      </c>
      <c r="G63" s="8">
        <f t="shared" si="6"/>
        <v>13999</v>
      </c>
      <c r="H63" s="8">
        <f t="shared" si="7"/>
        <v>479501</v>
      </c>
      <c r="I63" s="8"/>
      <c r="J63" s="8"/>
    </row>
    <row r="64" spans="1:10">
      <c r="A64" s="15" t="s">
        <v>1</v>
      </c>
      <c r="B64" s="15">
        <v>11709500</v>
      </c>
      <c r="C64" s="15">
        <v>11735499</v>
      </c>
      <c r="D64" s="10">
        <v>5</v>
      </c>
      <c r="E64" s="10">
        <v>5</v>
      </c>
      <c r="F64" s="8" t="s">
        <v>27</v>
      </c>
      <c r="G64" s="8">
        <f t="shared" si="6"/>
        <v>25999</v>
      </c>
      <c r="H64" s="8">
        <f t="shared" si="7"/>
        <v>482501</v>
      </c>
      <c r="I64" s="8"/>
      <c r="J64" s="8"/>
    </row>
    <row r="65" spans="1:10">
      <c r="A65" s="15" t="s">
        <v>1</v>
      </c>
      <c r="B65" s="15">
        <v>14420500</v>
      </c>
      <c r="C65" s="15">
        <v>14440999</v>
      </c>
      <c r="D65" s="10">
        <v>6</v>
      </c>
      <c r="E65" s="10">
        <v>1</v>
      </c>
      <c r="F65" s="8" t="s">
        <v>29</v>
      </c>
      <c r="G65" s="8">
        <f t="shared" si="6"/>
        <v>20499</v>
      </c>
      <c r="H65" s="8">
        <f t="shared" si="7"/>
        <v>2685001</v>
      </c>
      <c r="I65" s="8"/>
      <c r="J65" s="8"/>
    </row>
    <row r="66" spans="1:10">
      <c r="A66" s="15" t="s">
        <v>1</v>
      </c>
      <c r="B66" s="15">
        <v>15132000</v>
      </c>
      <c r="C66" s="15">
        <v>15168499</v>
      </c>
      <c r="D66" s="9" t="s">
        <v>64</v>
      </c>
      <c r="E66" s="10">
        <v>1</v>
      </c>
      <c r="F66" s="8" t="s">
        <v>20</v>
      </c>
      <c r="G66" s="8">
        <f t="shared" si="6"/>
        <v>36499</v>
      </c>
      <c r="H66" s="8">
        <f t="shared" si="7"/>
        <v>691001</v>
      </c>
      <c r="I66" s="8"/>
      <c r="J66" s="8"/>
    </row>
    <row r="67" spans="1:10">
      <c r="A67" s="15" t="s">
        <v>1</v>
      </c>
      <c r="B67" s="15">
        <v>16772500</v>
      </c>
      <c r="C67" s="15">
        <v>16863499</v>
      </c>
      <c r="D67" s="10">
        <v>5</v>
      </c>
      <c r="E67" s="10">
        <v>3</v>
      </c>
      <c r="F67" s="8" t="s">
        <v>25</v>
      </c>
      <c r="G67" s="8">
        <f t="shared" si="6"/>
        <v>90999</v>
      </c>
      <c r="H67" s="8">
        <f t="shared" si="7"/>
        <v>1604001</v>
      </c>
      <c r="I67" s="8"/>
      <c r="J67" s="8"/>
    </row>
    <row r="68" spans="1:10">
      <c r="A68" s="15" t="s">
        <v>1</v>
      </c>
      <c r="B68" s="15">
        <v>17239000</v>
      </c>
      <c r="C68" s="15">
        <v>17269999</v>
      </c>
      <c r="D68" s="9">
        <v>5</v>
      </c>
      <c r="E68" s="9">
        <v>2</v>
      </c>
      <c r="F68" s="8" t="s">
        <v>16</v>
      </c>
      <c r="G68" s="8">
        <f t="shared" si="6"/>
        <v>30999</v>
      </c>
      <c r="H68" s="8">
        <f t="shared" si="7"/>
        <v>375501</v>
      </c>
      <c r="I68" s="8"/>
      <c r="J68" s="8"/>
    </row>
    <row r="69" spans="1:10">
      <c r="A69" s="15" t="s">
        <v>1</v>
      </c>
      <c r="B69" s="15">
        <v>18105000</v>
      </c>
      <c r="C69" s="15">
        <v>18185499</v>
      </c>
      <c r="D69" s="9">
        <v>2</v>
      </c>
      <c r="E69" s="9">
        <v>1</v>
      </c>
      <c r="F69" s="8" t="s">
        <v>40</v>
      </c>
      <c r="G69" s="8">
        <f t="shared" si="6"/>
        <v>80499</v>
      </c>
      <c r="H69" s="8">
        <f t="shared" si="7"/>
        <v>835001</v>
      </c>
      <c r="I69" s="8"/>
      <c r="J69" s="8"/>
    </row>
    <row r="70" spans="1:10">
      <c r="A70" s="15" t="s">
        <v>1</v>
      </c>
      <c r="B70" s="15">
        <v>18883000</v>
      </c>
      <c r="C70" s="15">
        <v>18947499</v>
      </c>
      <c r="D70" s="10">
        <v>5</v>
      </c>
      <c r="E70" s="10">
        <v>4</v>
      </c>
      <c r="F70" s="8" t="s">
        <v>22</v>
      </c>
      <c r="G70" s="8">
        <f t="shared" si="6"/>
        <v>64499</v>
      </c>
      <c r="H70" s="8">
        <f t="shared" si="7"/>
        <v>697501</v>
      </c>
      <c r="I70" s="8"/>
      <c r="J70" s="8"/>
    </row>
    <row r="71" spans="1:10">
      <c r="A71" s="15" t="s">
        <v>1</v>
      </c>
      <c r="B71" s="15">
        <v>18978000</v>
      </c>
      <c r="C71" s="15">
        <v>18984499</v>
      </c>
      <c r="D71" s="9" t="s">
        <v>11</v>
      </c>
      <c r="E71" s="9" t="s">
        <v>11</v>
      </c>
      <c r="F71" s="8" t="s">
        <v>11</v>
      </c>
      <c r="G71" s="8"/>
      <c r="H71" s="8"/>
      <c r="I71" s="8"/>
      <c r="J71" s="8"/>
    </row>
    <row r="72" spans="1:10">
      <c r="A72" s="15" t="s">
        <v>1</v>
      </c>
      <c r="B72" s="15">
        <v>19490500</v>
      </c>
      <c r="C72" s="15">
        <v>19556999</v>
      </c>
      <c r="D72" s="10">
        <v>5</v>
      </c>
      <c r="E72" s="10">
        <v>5</v>
      </c>
      <c r="F72" s="8" t="s">
        <v>27</v>
      </c>
      <c r="G72" s="8">
        <f>C72-B72</f>
        <v>66499</v>
      </c>
      <c r="H72" s="8">
        <f>B72-C70</f>
        <v>543001</v>
      </c>
      <c r="I72" s="8"/>
      <c r="J72" s="8"/>
    </row>
    <row r="73" spans="1:10">
      <c r="A73" s="15" t="s">
        <v>1</v>
      </c>
      <c r="B73" s="15">
        <v>20225000</v>
      </c>
      <c r="C73" s="15">
        <v>20240999</v>
      </c>
      <c r="D73" s="10">
        <v>5</v>
      </c>
      <c r="E73" s="9" t="s">
        <v>12</v>
      </c>
      <c r="F73" s="8" t="s">
        <v>12</v>
      </c>
      <c r="G73" s="8"/>
      <c r="H73" s="8">
        <f>B73-C72</f>
        <v>668001</v>
      </c>
      <c r="I73" s="8"/>
      <c r="J73" s="8"/>
    </row>
    <row r="74" spans="1:10">
      <c r="A74" s="15" t="s">
        <v>1</v>
      </c>
      <c r="B74" s="15">
        <v>20246500</v>
      </c>
      <c r="C74" s="15">
        <v>20278499</v>
      </c>
      <c r="D74" s="9" t="s">
        <v>12</v>
      </c>
      <c r="E74" s="9">
        <v>1</v>
      </c>
      <c r="F74" s="8" t="s">
        <v>31</v>
      </c>
      <c r="G74" s="8">
        <f>C74-B73</f>
        <v>53499</v>
      </c>
      <c r="H74" s="8"/>
      <c r="I74" s="8"/>
      <c r="J74" s="8"/>
    </row>
    <row r="75" spans="1:10">
      <c r="A75" s="15" t="s">
        <v>1</v>
      </c>
      <c r="B75" s="15">
        <v>20685000</v>
      </c>
      <c r="C75" s="15">
        <v>20757499</v>
      </c>
      <c r="D75" s="9">
        <v>3</v>
      </c>
      <c r="E75" s="9">
        <v>3</v>
      </c>
      <c r="F75" s="8" t="s">
        <v>15</v>
      </c>
      <c r="G75" s="8">
        <f>C75-B75</f>
        <v>72499</v>
      </c>
      <c r="H75" s="8">
        <f>B75-C74</f>
        <v>406501</v>
      </c>
      <c r="I75" s="8"/>
      <c r="J75" s="8"/>
    </row>
    <row r="76" spans="1:10">
      <c r="A76" s="15" t="s">
        <v>1</v>
      </c>
      <c r="B76" s="15">
        <v>20919500</v>
      </c>
      <c r="C76" s="15">
        <v>20970999</v>
      </c>
      <c r="D76" s="10">
        <v>5</v>
      </c>
      <c r="E76" s="10">
        <v>5</v>
      </c>
      <c r="F76" s="8" t="s">
        <v>27</v>
      </c>
      <c r="G76" s="8">
        <f>C76-B76</f>
        <v>51499</v>
      </c>
      <c r="H76" s="8">
        <f>B76-C75</f>
        <v>162001</v>
      </c>
      <c r="I76" s="8"/>
      <c r="J76" s="8"/>
    </row>
    <row r="77" spans="1:10">
      <c r="A77" s="15" t="s">
        <v>1</v>
      </c>
      <c r="B77" s="15">
        <v>20974000</v>
      </c>
      <c r="C77" s="15">
        <v>21029499</v>
      </c>
      <c r="D77" s="10">
        <v>5</v>
      </c>
      <c r="E77" s="9">
        <v>6</v>
      </c>
      <c r="F77" s="8" t="s">
        <v>18</v>
      </c>
      <c r="G77" s="8">
        <f>C77-B77</f>
        <v>55499</v>
      </c>
      <c r="H77" s="8">
        <f>B77-C76</f>
        <v>3001</v>
      </c>
      <c r="I77" s="8"/>
      <c r="J77" s="8"/>
    </row>
    <row r="78" spans="1:10">
      <c r="A78" s="15" t="s">
        <v>1</v>
      </c>
      <c r="B78" s="15">
        <v>21045500</v>
      </c>
      <c r="C78" s="15">
        <v>21146499</v>
      </c>
      <c r="D78" s="9">
        <v>5</v>
      </c>
      <c r="E78" s="11" t="s">
        <v>14</v>
      </c>
      <c r="F78" s="9" t="s">
        <v>60</v>
      </c>
      <c r="G78" s="8">
        <f>C78-B78</f>
        <v>100999</v>
      </c>
      <c r="H78" s="8">
        <f>B78-C77</f>
        <v>16001</v>
      </c>
      <c r="I78" s="8"/>
      <c r="J78" s="8"/>
    </row>
    <row r="79" spans="1:10">
      <c r="A79" s="15" t="s">
        <v>2</v>
      </c>
      <c r="B79" s="15">
        <v>31500</v>
      </c>
      <c r="C79" s="15">
        <v>36999</v>
      </c>
      <c r="D79" s="12" t="s">
        <v>11</v>
      </c>
      <c r="E79" s="12" t="s">
        <v>11</v>
      </c>
      <c r="F79" s="13" t="s">
        <v>11</v>
      </c>
      <c r="G79" s="13"/>
      <c r="H79" s="13"/>
      <c r="I79" s="8"/>
      <c r="J79" s="8"/>
    </row>
    <row r="80" spans="1:10">
      <c r="A80" s="15" t="s">
        <v>3</v>
      </c>
      <c r="B80" s="15">
        <v>0</v>
      </c>
      <c r="C80" s="15">
        <v>19499</v>
      </c>
      <c r="D80" s="9" t="s">
        <v>11</v>
      </c>
      <c r="E80" s="9" t="s">
        <v>11</v>
      </c>
      <c r="F80" s="8" t="s">
        <v>11</v>
      </c>
      <c r="G80" s="8"/>
      <c r="H80" s="8"/>
      <c r="I80" s="8"/>
      <c r="J80" s="8"/>
    </row>
    <row r="81" spans="1:10">
      <c r="A81" s="15" t="s">
        <v>3</v>
      </c>
      <c r="B81" s="15">
        <v>366000</v>
      </c>
      <c r="C81" s="15">
        <v>440999</v>
      </c>
      <c r="D81" s="9">
        <v>1</v>
      </c>
      <c r="E81" s="9">
        <v>1</v>
      </c>
      <c r="F81" s="8" t="s">
        <v>20</v>
      </c>
      <c r="G81" s="8">
        <f>C81-B81</f>
        <v>74999</v>
      </c>
      <c r="H81" s="8">
        <f>B81-C79</f>
        <v>329001</v>
      </c>
      <c r="I81" s="8"/>
      <c r="J81" s="8"/>
    </row>
    <row r="82" spans="1:10">
      <c r="A82" s="15" t="s">
        <v>3</v>
      </c>
      <c r="B82" s="15">
        <v>1093000</v>
      </c>
      <c r="C82" s="15">
        <v>1153999</v>
      </c>
      <c r="D82" s="10">
        <v>6</v>
      </c>
      <c r="E82" s="10" t="s">
        <v>12</v>
      </c>
      <c r="F82" s="8" t="s">
        <v>12</v>
      </c>
      <c r="G82" s="8"/>
      <c r="H82" s="8">
        <f>B82-C81</f>
        <v>652001</v>
      </c>
      <c r="I82" s="8"/>
      <c r="J82" s="8"/>
    </row>
    <row r="83" spans="1:10">
      <c r="A83" s="15" t="s">
        <v>3</v>
      </c>
      <c r="B83" s="15">
        <v>1161500</v>
      </c>
      <c r="C83" s="15">
        <v>1198499</v>
      </c>
      <c r="D83" s="10" t="s">
        <v>12</v>
      </c>
      <c r="E83" s="10">
        <v>6</v>
      </c>
      <c r="F83" s="8" t="s">
        <v>39</v>
      </c>
      <c r="G83" s="8">
        <f>C83-B82</f>
        <v>105499</v>
      </c>
      <c r="H83" s="8"/>
      <c r="I83" s="8"/>
      <c r="J83" s="8"/>
    </row>
    <row r="84" spans="1:10">
      <c r="A84" s="15" t="s">
        <v>3</v>
      </c>
      <c r="B84" s="15">
        <v>1352500</v>
      </c>
      <c r="C84" s="15">
        <v>1490999</v>
      </c>
      <c r="D84" s="10">
        <v>2</v>
      </c>
      <c r="E84" s="10">
        <v>1</v>
      </c>
      <c r="F84" s="8" t="s">
        <v>32</v>
      </c>
      <c r="G84" s="8">
        <f t="shared" ref="G84:G89" si="8">C84-B84</f>
        <v>138499</v>
      </c>
      <c r="H84" s="8">
        <f t="shared" ref="H84:H90" si="9">B84-C83</f>
        <v>154001</v>
      </c>
      <c r="I84" s="8"/>
      <c r="J84" s="8"/>
    </row>
    <row r="85" spans="1:10">
      <c r="A85" s="15" t="s">
        <v>3</v>
      </c>
      <c r="B85" s="15">
        <v>1892500</v>
      </c>
      <c r="C85" s="15">
        <v>1940499</v>
      </c>
      <c r="D85" s="9">
        <v>2</v>
      </c>
      <c r="E85" s="9">
        <v>3</v>
      </c>
      <c r="F85" s="8" t="s">
        <v>24</v>
      </c>
      <c r="G85" s="8">
        <f t="shared" si="8"/>
        <v>47999</v>
      </c>
      <c r="H85" s="8">
        <f t="shared" si="9"/>
        <v>401501</v>
      </c>
      <c r="I85" s="8"/>
      <c r="J85" s="8"/>
    </row>
    <row r="86" spans="1:10">
      <c r="A86" s="15" t="s">
        <v>3</v>
      </c>
      <c r="B86" s="15">
        <v>3616000</v>
      </c>
      <c r="C86" s="15">
        <v>3712999</v>
      </c>
      <c r="D86" s="9">
        <v>2</v>
      </c>
      <c r="E86" s="10">
        <v>5</v>
      </c>
      <c r="F86" s="8" t="s">
        <v>41</v>
      </c>
      <c r="G86" s="8">
        <f t="shared" si="8"/>
        <v>96999</v>
      </c>
      <c r="H86" s="8">
        <f t="shared" si="9"/>
        <v>1675501</v>
      </c>
      <c r="I86" s="8"/>
      <c r="J86" s="8"/>
    </row>
    <row r="87" spans="1:10">
      <c r="A87" s="15" t="s">
        <v>3</v>
      </c>
      <c r="B87" s="15">
        <v>3839000</v>
      </c>
      <c r="C87" s="15">
        <v>3896999</v>
      </c>
      <c r="D87" s="9">
        <v>1</v>
      </c>
      <c r="E87" s="9">
        <v>3</v>
      </c>
      <c r="F87" s="8" t="s">
        <v>19</v>
      </c>
      <c r="G87" s="8">
        <f t="shared" si="8"/>
        <v>57999</v>
      </c>
      <c r="H87" s="8">
        <f t="shared" si="9"/>
        <v>126001</v>
      </c>
      <c r="I87" s="8"/>
      <c r="J87" s="8"/>
    </row>
    <row r="88" spans="1:10">
      <c r="A88" s="15" t="s">
        <v>3</v>
      </c>
      <c r="B88" s="15">
        <v>5806500</v>
      </c>
      <c r="C88" s="15">
        <v>5889499</v>
      </c>
      <c r="D88" s="9">
        <v>3</v>
      </c>
      <c r="E88" s="9">
        <v>1</v>
      </c>
      <c r="F88" s="8" t="s">
        <v>32</v>
      </c>
      <c r="G88" s="8">
        <f t="shared" si="8"/>
        <v>82999</v>
      </c>
      <c r="H88" s="8">
        <f t="shared" si="9"/>
        <v>1909501</v>
      </c>
      <c r="I88" s="8"/>
      <c r="J88" s="8"/>
    </row>
    <row r="89" spans="1:10">
      <c r="A89" s="15" t="s">
        <v>3</v>
      </c>
      <c r="B89" s="15">
        <v>6090000</v>
      </c>
      <c r="C89" s="15">
        <v>6117499</v>
      </c>
      <c r="D89" s="9">
        <v>1</v>
      </c>
      <c r="E89" s="10">
        <v>5</v>
      </c>
      <c r="F89" s="8" t="s">
        <v>35</v>
      </c>
      <c r="G89" s="8">
        <f t="shared" si="8"/>
        <v>27499</v>
      </c>
      <c r="H89" s="8">
        <f t="shared" si="9"/>
        <v>200501</v>
      </c>
      <c r="I89" s="8"/>
      <c r="J89" s="8"/>
    </row>
    <row r="90" spans="1:10">
      <c r="A90" s="15" t="s">
        <v>3</v>
      </c>
      <c r="B90" s="15">
        <v>6757500</v>
      </c>
      <c r="C90" s="15">
        <v>6849999</v>
      </c>
      <c r="D90" s="10">
        <v>6</v>
      </c>
      <c r="E90" s="9" t="s">
        <v>12</v>
      </c>
      <c r="F90" s="8" t="s">
        <v>12</v>
      </c>
      <c r="G90" s="8"/>
      <c r="H90" s="8">
        <f t="shared" si="9"/>
        <v>640001</v>
      </c>
      <c r="I90" s="8"/>
      <c r="J90" s="8"/>
    </row>
    <row r="91" spans="1:10">
      <c r="A91" s="15" t="s">
        <v>3</v>
      </c>
      <c r="B91" s="15">
        <v>6853500</v>
      </c>
      <c r="C91" s="15">
        <v>6881999</v>
      </c>
      <c r="D91" s="9" t="s">
        <v>12</v>
      </c>
      <c r="E91" s="9" t="s">
        <v>12</v>
      </c>
      <c r="F91" s="8" t="s">
        <v>12</v>
      </c>
      <c r="G91" s="8"/>
      <c r="H91" s="8"/>
      <c r="I91" s="8"/>
      <c r="J91" s="8"/>
    </row>
    <row r="92" spans="1:10">
      <c r="A92" s="15" t="s">
        <v>3</v>
      </c>
      <c r="B92" s="15">
        <v>6888000</v>
      </c>
      <c r="C92" s="15">
        <v>6935499</v>
      </c>
      <c r="D92" s="9" t="s">
        <v>12</v>
      </c>
      <c r="E92" s="10">
        <v>5</v>
      </c>
      <c r="F92" s="8" t="s">
        <v>39</v>
      </c>
      <c r="G92" s="8">
        <f>C92-B90</f>
        <v>177999</v>
      </c>
      <c r="H92" s="8"/>
      <c r="I92" s="8"/>
      <c r="J92" s="8"/>
    </row>
    <row r="93" spans="1:10">
      <c r="A93" s="15" t="s">
        <v>3</v>
      </c>
      <c r="B93" s="15">
        <v>6973000</v>
      </c>
      <c r="C93" s="15">
        <v>6987499</v>
      </c>
      <c r="D93" s="10">
        <v>5</v>
      </c>
      <c r="E93" s="10">
        <v>5</v>
      </c>
      <c r="F93" s="8" t="s">
        <v>27</v>
      </c>
      <c r="G93" s="8">
        <f t="shared" ref="G93:G115" si="10">C93-B93</f>
        <v>14499</v>
      </c>
      <c r="H93" s="8">
        <f t="shared" ref="H93:H112" si="11">B93-C92</f>
        <v>37501</v>
      </c>
      <c r="I93" s="8"/>
      <c r="J93" s="8"/>
    </row>
    <row r="94" spans="1:10">
      <c r="A94" s="15" t="s">
        <v>3</v>
      </c>
      <c r="B94" s="15">
        <v>7930500</v>
      </c>
      <c r="C94" s="15">
        <v>7963499</v>
      </c>
      <c r="D94" s="9">
        <v>1</v>
      </c>
      <c r="E94" s="9">
        <v>4</v>
      </c>
      <c r="F94" s="8" t="s">
        <v>30</v>
      </c>
      <c r="G94" s="8">
        <f t="shared" si="10"/>
        <v>32999</v>
      </c>
      <c r="H94" s="8">
        <f t="shared" si="11"/>
        <v>943001</v>
      </c>
      <c r="I94" s="8"/>
      <c r="J94" s="8"/>
    </row>
    <row r="95" spans="1:10">
      <c r="A95" s="15" t="s">
        <v>3</v>
      </c>
      <c r="B95" s="15">
        <v>8994000</v>
      </c>
      <c r="C95" s="15">
        <v>9047499</v>
      </c>
      <c r="D95" s="9">
        <v>1</v>
      </c>
      <c r="E95" s="9">
        <v>5</v>
      </c>
      <c r="F95" s="8" t="s">
        <v>35</v>
      </c>
      <c r="G95" s="8">
        <f t="shared" si="10"/>
        <v>53499</v>
      </c>
      <c r="H95" s="8">
        <f t="shared" si="11"/>
        <v>1030501</v>
      </c>
      <c r="I95" s="8"/>
      <c r="J95" s="8"/>
    </row>
    <row r="96" spans="1:10">
      <c r="A96" s="15" t="s">
        <v>3</v>
      </c>
      <c r="B96" s="15">
        <v>10892500</v>
      </c>
      <c r="C96" s="15">
        <v>11033999</v>
      </c>
      <c r="D96" s="10">
        <v>5</v>
      </c>
      <c r="E96" s="10">
        <v>5</v>
      </c>
      <c r="F96" s="8" t="s">
        <v>27</v>
      </c>
      <c r="G96" s="8">
        <f t="shared" si="10"/>
        <v>141499</v>
      </c>
      <c r="H96" s="8">
        <f t="shared" si="11"/>
        <v>1845001</v>
      </c>
      <c r="I96" s="8"/>
      <c r="J96" s="8"/>
    </row>
    <row r="97" spans="1:10">
      <c r="A97" s="15" t="s">
        <v>3</v>
      </c>
      <c r="B97" s="15">
        <v>11908000</v>
      </c>
      <c r="C97" s="15">
        <v>11956999</v>
      </c>
      <c r="D97" s="10">
        <v>5</v>
      </c>
      <c r="E97" s="9">
        <v>1</v>
      </c>
      <c r="F97" s="8" t="s">
        <v>31</v>
      </c>
      <c r="G97" s="8">
        <f t="shared" si="10"/>
        <v>48999</v>
      </c>
      <c r="H97" s="8">
        <f t="shared" si="11"/>
        <v>874001</v>
      </c>
      <c r="I97" s="8"/>
      <c r="J97" s="8"/>
    </row>
    <row r="98" spans="1:10">
      <c r="A98" s="15" t="s">
        <v>3</v>
      </c>
      <c r="B98" s="15">
        <v>12278000</v>
      </c>
      <c r="C98" s="15">
        <v>12328499</v>
      </c>
      <c r="D98" s="9">
        <v>1</v>
      </c>
      <c r="E98" s="10">
        <v>3</v>
      </c>
      <c r="F98" s="8" t="s">
        <v>19</v>
      </c>
      <c r="G98" s="8">
        <f t="shared" si="10"/>
        <v>50499</v>
      </c>
      <c r="H98" s="8">
        <f t="shared" si="11"/>
        <v>321001</v>
      </c>
      <c r="I98" s="8"/>
      <c r="J98" s="8"/>
    </row>
    <row r="99" spans="1:10">
      <c r="A99" s="15" t="s">
        <v>3</v>
      </c>
      <c r="B99" s="15">
        <v>12411000</v>
      </c>
      <c r="C99" s="15">
        <v>12464499</v>
      </c>
      <c r="D99" s="9">
        <v>3</v>
      </c>
      <c r="E99" s="9">
        <v>3</v>
      </c>
      <c r="F99" s="8" t="s">
        <v>15</v>
      </c>
      <c r="G99" s="8">
        <f t="shared" si="10"/>
        <v>53499</v>
      </c>
      <c r="H99" s="8">
        <f t="shared" si="11"/>
        <v>82501</v>
      </c>
      <c r="I99" s="8"/>
      <c r="J99" s="8"/>
    </row>
    <row r="100" spans="1:10">
      <c r="A100" s="15" t="s">
        <v>3</v>
      </c>
      <c r="B100" s="15">
        <v>12532500</v>
      </c>
      <c r="C100" s="15">
        <v>12725999</v>
      </c>
      <c r="D100" s="9" t="s">
        <v>65</v>
      </c>
      <c r="E100" s="10">
        <v>2</v>
      </c>
      <c r="F100" s="8" t="s">
        <v>52</v>
      </c>
      <c r="G100" s="8">
        <f t="shared" si="10"/>
        <v>193499</v>
      </c>
      <c r="H100" s="8">
        <f t="shared" si="11"/>
        <v>68001</v>
      </c>
      <c r="I100" s="8"/>
      <c r="J100" s="8"/>
    </row>
    <row r="101" spans="1:10">
      <c r="A101" s="15" t="s">
        <v>3</v>
      </c>
      <c r="B101" s="15">
        <v>13383500</v>
      </c>
      <c r="C101" s="15">
        <v>13403999</v>
      </c>
      <c r="D101" s="9">
        <v>3</v>
      </c>
      <c r="E101" s="9">
        <v>2</v>
      </c>
      <c r="F101" s="8" t="s">
        <v>42</v>
      </c>
      <c r="G101" s="8">
        <f t="shared" si="10"/>
        <v>20499</v>
      </c>
      <c r="H101" s="8">
        <f t="shared" si="11"/>
        <v>657501</v>
      </c>
      <c r="I101" s="8"/>
      <c r="J101" s="8"/>
    </row>
    <row r="102" spans="1:10">
      <c r="A102" s="15" t="s">
        <v>3</v>
      </c>
      <c r="B102" s="15">
        <v>14079500</v>
      </c>
      <c r="C102" s="15">
        <v>14182999</v>
      </c>
      <c r="D102" s="9" t="s">
        <v>64</v>
      </c>
      <c r="E102" s="10">
        <v>5</v>
      </c>
      <c r="F102" s="8" t="s">
        <v>35</v>
      </c>
      <c r="G102" s="8">
        <f t="shared" si="10"/>
        <v>103499</v>
      </c>
      <c r="H102" s="8">
        <f t="shared" si="11"/>
        <v>675501</v>
      </c>
      <c r="I102" s="8"/>
      <c r="J102" s="8"/>
    </row>
    <row r="103" spans="1:10">
      <c r="A103" s="15" t="s">
        <v>3</v>
      </c>
      <c r="B103" s="15">
        <v>14556000</v>
      </c>
      <c r="C103" s="15">
        <v>14614499</v>
      </c>
      <c r="D103" s="9">
        <v>2</v>
      </c>
      <c r="E103" s="10">
        <v>5</v>
      </c>
      <c r="F103" s="8" t="s">
        <v>36</v>
      </c>
      <c r="G103" s="8">
        <f t="shared" si="10"/>
        <v>58499</v>
      </c>
      <c r="H103" s="8">
        <f t="shared" si="11"/>
        <v>373001</v>
      </c>
      <c r="I103" s="8"/>
      <c r="J103" s="8"/>
    </row>
    <row r="104" spans="1:10">
      <c r="A104" s="15" t="s">
        <v>3</v>
      </c>
      <c r="B104" s="15">
        <v>16005500</v>
      </c>
      <c r="C104" s="15">
        <v>16030499</v>
      </c>
      <c r="D104" s="10">
        <v>3</v>
      </c>
      <c r="E104" s="10">
        <v>5</v>
      </c>
      <c r="F104" s="8" t="s">
        <v>28</v>
      </c>
      <c r="G104" s="8">
        <f t="shared" si="10"/>
        <v>24999</v>
      </c>
      <c r="H104" s="8">
        <f t="shared" si="11"/>
        <v>1391001</v>
      </c>
      <c r="I104" s="8"/>
      <c r="J104" s="8"/>
    </row>
    <row r="105" spans="1:10">
      <c r="A105" s="15" t="s">
        <v>3</v>
      </c>
      <c r="B105" s="15">
        <v>19635500</v>
      </c>
      <c r="C105" s="15">
        <v>19680499</v>
      </c>
      <c r="D105" s="9">
        <v>3</v>
      </c>
      <c r="E105" s="9">
        <v>1</v>
      </c>
      <c r="F105" s="8" t="s">
        <v>32</v>
      </c>
      <c r="G105" s="8">
        <f t="shared" si="10"/>
        <v>44999</v>
      </c>
      <c r="H105" s="8">
        <f t="shared" si="11"/>
        <v>3605001</v>
      </c>
      <c r="I105" s="8"/>
      <c r="J105" s="8"/>
    </row>
    <row r="106" spans="1:10">
      <c r="A106" s="15" t="s">
        <v>3</v>
      </c>
      <c r="B106" s="15">
        <v>20470000</v>
      </c>
      <c r="C106" s="15">
        <v>20477499</v>
      </c>
      <c r="D106" s="9">
        <v>1</v>
      </c>
      <c r="E106" s="9">
        <v>1</v>
      </c>
      <c r="F106" s="8" t="s">
        <v>20</v>
      </c>
      <c r="G106" s="8">
        <f t="shared" si="10"/>
        <v>7499</v>
      </c>
      <c r="H106" s="8">
        <f t="shared" si="11"/>
        <v>789501</v>
      </c>
      <c r="I106" s="8"/>
      <c r="J106" s="8"/>
    </row>
    <row r="107" spans="1:10">
      <c r="A107" s="15" t="s">
        <v>3</v>
      </c>
      <c r="B107" s="15">
        <v>20535000</v>
      </c>
      <c r="C107" s="15">
        <v>20704499</v>
      </c>
      <c r="D107" s="10">
        <v>5</v>
      </c>
      <c r="E107" s="10">
        <v>5</v>
      </c>
      <c r="F107" s="8" t="s">
        <v>27</v>
      </c>
      <c r="G107" s="8">
        <f t="shared" si="10"/>
        <v>169499</v>
      </c>
      <c r="H107" s="8">
        <f t="shared" si="11"/>
        <v>57501</v>
      </c>
      <c r="I107" s="8"/>
      <c r="J107" s="8"/>
    </row>
    <row r="108" spans="1:10">
      <c r="A108" s="15" t="s">
        <v>3</v>
      </c>
      <c r="B108" s="15">
        <v>20782000</v>
      </c>
      <c r="C108" s="15">
        <v>20791499</v>
      </c>
      <c r="D108" s="10">
        <v>3</v>
      </c>
      <c r="E108" s="9">
        <v>3</v>
      </c>
      <c r="F108" s="8" t="s">
        <v>15</v>
      </c>
      <c r="G108" s="8">
        <f t="shared" si="10"/>
        <v>9499</v>
      </c>
      <c r="H108" s="8">
        <f t="shared" si="11"/>
        <v>77501</v>
      </c>
      <c r="I108" s="8"/>
      <c r="J108" s="8"/>
    </row>
    <row r="109" spans="1:10">
      <c r="A109" s="15" t="s">
        <v>3</v>
      </c>
      <c r="B109" s="15">
        <v>21441000</v>
      </c>
      <c r="C109" s="15">
        <v>21479499</v>
      </c>
      <c r="D109" s="9">
        <v>1</v>
      </c>
      <c r="E109" s="10">
        <v>5</v>
      </c>
      <c r="F109" s="8" t="s">
        <v>35</v>
      </c>
      <c r="G109" s="8">
        <f t="shared" si="10"/>
        <v>38499</v>
      </c>
      <c r="H109" s="8">
        <f t="shared" si="11"/>
        <v>649501</v>
      </c>
      <c r="I109" s="8"/>
      <c r="J109" s="8"/>
    </row>
    <row r="110" spans="1:10">
      <c r="A110" s="15" t="s">
        <v>3</v>
      </c>
      <c r="B110" s="15">
        <v>21568000</v>
      </c>
      <c r="C110" s="15">
        <v>21606999</v>
      </c>
      <c r="D110" s="9">
        <v>1</v>
      </c>
      <c r="E110" s="9" t="s">
        <v>64</v>
      </c>
      <c r="F110" s="8" t="s">
        <v>20</v>
      </c>
      <c r="G110" s="8">
        <f t="shared" si="10"/>
        <v>38999</v>
      </c>
      <c r="H110" s="8">
        <f t="shared" si="11"/>
        <v>88501</v>
      </c>
      <c r="I110" s="8"/>
      <c r="J110" s="8"/>
    </row>
    <row r="111" spans="1:10">
      <c r="A111" s="15" t="s">
        <v>3</v>
      </c>
      <c r="B111" s="15">
        <v>21766500</v>
      </c>
      <c r="C111" s="15">
        <v>21814499</v>
      </c>
      <c r="D111" s="10">
        <v>5</v>
      </c>
      <c r="E111" s="10">
        <v>4</v>
      </c>
      <c r="F111" s="8" t="s">
        <v>22</v>
      </c>
      <c r="G111" s="8">
        <f t="shared" si="10"/>
        <v>47999</v>
      </c>
      <c r="H111" s="8">
        <f t="shared" si="11"/>
        <v>159501</v>
      </c>
      <c r="I111" s="8"/>
      <c r="J111" s="8"/>
    </row>
    <row r="112" spans="1:10">
      <c r="A112" s="15" t="s">
        <v>3</v>
      </c>
      <c r="B112" s="15">
        <v>22713000</v>
      </c>
      <c r="C112" s="15">
        <v>22723999</v>
      </c>
      <c r="D112" s="9">
        <v>1</v>
      </c>
      <c r="E112" s="9">
        <v>1</v>
      </c>
      <c r="F112" s="8" t="s">
        <v>20</v>
      </c>
      <c r="G112" s="8">
        <f t="shared" si="10"/>
        <v>10999</v>
      </c>
      <c r="H112" s="8">
        <f t="shared" si="11"/>
        <v>898501</v>
      </c>
      <c r="I112" s="8"/>
      <c r="J112" s="8"/>
    </row>
    <row r="113" spans="1:10">
      <c r="A113" s="15" t="s">
        <v>4</v>
      </c>
      <c r="B113" s="15">
        <v>199500</v>
      </c>
      <c r="C113" s="15">
        <v>224499</v>
      </c>
      <c r="D113" s="14">
        <v>6</v>
      </c>
      <c r="E113" s="12">
        <v>6</v>
      </c>
      <c r="F113" s="13" t="s">
        <v>21</v>
      </c>
      <c r="G113" s="13">
        <f t="shared" si="10"/>
        <v>24999</v>
      </c>
      <c r="H113" s="13"/>
      <c r="I113" s="8"/>
      <c r="J113" s="8"/>
    </row>
    <row r="114" spans="1:10">
      <c r="A114" s="15" t="s">
        <v>5</v>
      </c>
      <c r="B114" s="15">
        <v>164500</v>
      </c>
      <c r="C114" s="15">
        <v>191499</v>
      </c>
      <c r="D114" s="9">
        <v>1</v>
      </c>
      <c r="E114" s="10">
        <v>6</v>
      </c>
      <c r="F114" s="8" t="s">
        <v>34</v>
      </c>
      <c r="G114" s="8">
        <f t="shared" si="10"/>
        <v>26999</v>
      </c>
      <c r="H114" s="8"/>
      <c r="I114" s="8"/>
      <c r="J114" s="8"/>
    </row>
    <row r="115" spans="1:10">
      <c r="A115" s="15" t="s">
        <v>5</v>
      </c>
      <c r="B115" s="15">
        <v>647000</v>
      </c>
      <c r="C115" s="15">
        <v>731999</v>
      </c>
      <c r="D115" s="9">
        <v>3</v>
      </c>
      <c r="E115" s="9">
        <v>3</v>
      </c>
      <c r="F115" s="8" t="s">
        <v>15</v>
      </c>
      <c r="G115" s="8">
        <f t="shared" si="10"/>
        <v>84999</v>
      </c>
      <c r="H115" s="8">
        <f>B115-C114</f>
        <v>455501</v>
      </c>
      <c r="I115" s="8"/>
      <c r="J115" s="8"/>
    </row>
    <row r="116" spans="1:10">
      <c r="A116" s="15" t="s">
        <v>5</v>
      </c>
      <c r="B116" s="15">
        <v>1272500</v>
      </c>
      <c r="C116" s="15">
        <v>1277999</v>
      </c>
      <c r="D116" s="9" t="s">
        <v>11</v>
      </c>
      <c r="E116" s="9" t="s">
        <v>11</v>
      </c>
      <c r="F116" s="8" t="s">
        <v>11</v>
      </c>
      <c r="G116" s="8"/>
      <c r="H116" s="8"/>
      <c r="I116" s="8"/>
      <c r="J116" s="8"/>
    </row>
    <row r="117" spans="1:10">
      <c r="A117" s="15" t="s">
        <v>5</v>
      </c>
      <c r="B117" s="15">
        <v>2485500</v>
      </c>
      <c r="C117" s="15">
        <v>2644999</v>
      </c>
      <c r="D117" s="9">
        <v>3</v>
      </c>
      <c r="E117" s="9" t="s">
        <v>12</v>
      </c>
      <c r="F117" s="8" t="s">
        <v>12</v>
      </c>
      <c r="G117" s="8"/>
      <c r="H117" s="8">
        <f>B117-C115</f>
        <v>1753501</v>
      </c>
      <c r="I117" s="8"/>
      <c r="J117" s="8"/>
    </row>
    <row r="118" spans="1:10">
      <c r="A118" s="15" t="s">
        <v>5</v>
      </c>
      <c r="B118" s="15">
        <v>2648500</v>
      </c>
      <c r="C118" s="15">
        <v>2889999</v>
      </c>
      <c r="D118" s="9" t="s">
        <v>12</v>
      </c>
      <c r="E118" s="9">
        <v>1</v>
      </c>
      <c r="F118" s="8" t="s">
        <v>32</v>
      </c>
      <c r="G118" s="8">
        <f>C118-B117</f>
        <v>404499</v>
      </c>
      <c r="H118" s="8"/>
      <c r="I118" s="8"/>
      <c r="J118" s="8"/>
    </row>
    <row r="119" spans="1:10">
      <c r="A119" s="15" t="s">
        <v>5</v>
      </c>
      <c r="B119" s="15">
        <v>2957000</v>
      </c>
      <c r="C119" s="15">
        <v>2969999</v>
      </c>
      <c r="D119" s="9">
        <v>6</v>
      </c>
      <c r="E119" s="9">
        <v>3</v>
      </c>
      <c r="F119" s="8" t="s">
        <v>26</v>
      </c>
      <c r="G119" s="8">
        <f>C119-B119</f>
        <v>12999</v>
      </c>
      <c r="H119" s="8">
        <f>B119-C118</f>
        <v>67001</v>
      </c>
      <c r="I119" s="8"/>
      <c r="J119" s="8"/>
    </row>
    <row r="120" spans="1:10">
      <c r="A120" s="15" t="s">
        <v>5</v>
      </c>
      <c r="B120" s="15">
        <v>3110500</v>
      </c>
      <c r="C120" s="15">
        <v>3171999</v>
      </c>
      <c r="D120" s="10">
        <v>6</v>
      </c>
      <c r="E120" s="10">
        <v>5</v>
      </c>
      <c r="F120" s="8" t="s">
        <v>39</v>
      </c>
      <c r="G120" s="8">
        <f>C120-B120</f>
        <v>61499</v>
      </c>
      <c r="H120" s="8">
        <f>B120-C119</f>
        <v>140501</v>
      </c>
      <c r="I120" s="8"/>
      <c r="J120" s="8"/>
    </row>
    <row r="121" spans="1:10">
      <c r="A121" s="15" t="s">
        <v>5</v>
      </c>
      <c r="B121" s="15">
        <v>3521000</v>
      </c>
      <c r="C121" s="15">
        <v>3528999</v>
      </c>
      <c r="D121" s="9" t="s">
        <v>11</v>
      </c>
      <c r="E121" s="9" t="s">
        <v>11</v>
      </c>
      <c r="F121" s="8" t="s">
        <v>11</v>
      </c>
      <c r="G121" s="8"/>
      <c r="H121" s="8"/>
      <c r="I121" s="8"/>
      <c r="J121" s="8"/>
    </row>
    <row r="122" spans="1:10">
      <c r="A122" s="15" t="s">
        <v>5</v>
      </c>
      <c r="B122" s="15">
        <v>3751000</v>
      </c>
      <c r="C122" s="15">
        <v>3798999</v>
      </c>
      <c r="D122" s="9">
        <v>1</v>
      </c>
      <c r="E122" s="9">
        <v>1</v>
      </c>
      <c r="F122" s="8" t="s">
        <v>43</v>
      </c>
      <c r="G122" s="8">
        <f t="shared" ref="G122:G133" si="12">C122-B122</f>
        <v>47999</v>
      </c>
      <c r="H122" s="8">
        <f>B122-C120</f>
        <v>579001</v>
      </c>
      <c r="I122" s="8"/>
      <c r="J122" s="8"/>
    </row>
    <row r="123" spans="1:10" s="2" customFormat="1">
      <c r="A123" s="21" t="s">
        <v>5</v>
      </c>
      <c r="B123" s="21">
        <v>3954500</v>
      </c>
      <c r="C123" s="21">
        <v>4058999</v>
      </c>
      <c r="D123" s="10">
        <v>1</v>
      </c>
      <c r="E123" s="10">
        <v>3</v>
      </c>
      <c r="F123" s="22" t="s">
        <v>19</v>
      </c>
      <c r="G123" s="8">
        <f t="shared" si="12"/>
        <v>104499</v>
      </c>
      <c r="H123" s="8">
        <f t="shared" ref="H123:H134" si="13">B123-C122</f>
        <v>155501</v>
      </c>
      <c r="I123" s="22"/>
      <c r="J123" s="22"/>
    </row>
    <row r="124" spans="1:10">
      <c r="A124" s="15" t="s">
        <v>5</v>
      </c>
      <c r="B124" s="15">
        <v>4095500</v>
      </c>
      <c r="C124" s="15">
        <v>4126999</v>
      </c>
      <c r="D124" s="10">
        <v>3</v>
      </c>
      <c r="E124" s="10">
        <v>3</v>
      </c>
      <c r="F124" s="22" t="s">
        <v>42</v>
      </c>
      <c r="G124" s="8">
        <f t="shared" si="12"/>
        <v>31499</v>
      </c>
      <c r="H124" s="8">
        <f t="shared" si="13"/>
        <v>36501</v>
      </c>
      <c r="I124" s="8"/>
      <c r="J124" s="8"/>
    </row>
    <row r="125" spans="1:10">
      <c r="A125" s="15" t="s">
        <v>5</v>
      </c>
      <c r="B125" s="15">
        <v>4142500</v>
      </c>
      <c r="C125" s="15">
        <v>4166499</v>
      </c>
      <c r="D125" s="10">
        <v>3</v>
      </c>
      <c r="E125" s="10">
        <v>1</v>
      </c>
      <c r="F125" s="22" t="s">
        <v>32</v>
      </c>
      <c r="G125" s="8">
        <f t="shared" si="12"/>
        <v>23999</v>
      </c>
      <c r="H125" s="8">
        <f t="shared" si="13"/>
        <v>15501</v>
      </c>
      <c r="I125" s="8"/>
      <c r="J125" s="8"/>
    </row>
    <row r="126" spans="1:10">
      <c r="A126" s="15" t="s">
        <v>5</v>
      </c>
      <c r="B126" s="15">
        <v>4505000</v>
      </c>
      <c r="C126" s="15">
        <v>4539499</v>
      </c>
      <c r="D126" s="10">
        <v>1</v>
      </c>
      <c r="E126" s="10">
        <v>4</v>
      </c>
      <c r="F126" s="22" t="s">
        <v>30</v>
      </c>
      <c r="G126" s="8">
        <f t="shared" si="12"/>
        <v>34499</v>
      </c>
      <c r="H126" s="8">
        <f t="shared" si="13"/>
        <v>338501</v>
      </c>
      <c r="I126" s="8"/>
      <c r="J126" s="8"/>
    </row>
    <row r="127" spans="1:10">
      <c r="A127" s="15" t="s">
        <v>5</v>
      </c>
      <c r="B127" s="15">
        <v>6188000</v>
      </c>
      <c r="C127" s="15">
        <v>6201999</v>
      </c>
      <c r="D127" s="10">
        <v>1</v>
      </c>
      <c r="E127" s="10">
        <v>6</v>
      </c>
      <c r="F127" s="22" t="s">
        <v>34</v>
      </c>
      <c r="G127" s="8">
        <f t="shared" si="12"/>
        <v>13999</v>
      </c>
      <c r="H127" s="8">
        <f t="shared" si="13"/>
        <v>1648501</v>
      </c>
      <c r="I127" s="8"/>
      <c r="J127" s="8"/>
    </row>
    <row r="128" spans="1:10">
      <c r="A128" s="15" t="s">
        <v>5</v>
      </c>
      <c r="B128" s="15">
        <v>6252500</v>
      </c>
      <c r="C128" s="15">
        <v>6500999</v>
      </c>
      <c r="D128" s="10">
        <v>3</v>
      </c>
      <c r="E128" s="10">
        <v>5</v>
      </c>
      <c r="F128" s="22" t="s">
        <v>28</v>
      </c>
      <c r="G128" s="8">
        <f t="shared" si="12"/>
        <v>248499</v>
      </c>
      <c r="H128" s="8">
        <f t="shared" si="13"/>
        <v>50501</v>
      </c>
      <c r="I128" s="8"/>
      <c r="J128" s="8"/>
    </row>
    <row r="129" spans="1:10">
      <c r="A129" s="15" t="s">
        <v>5</v>
      </c>
      <c r="B129" s="15">
        <v>7079000</v>
      </c>
      <c r="C129" s="15">
        <v>7146499</v>
      </c>
      <c r="D129" s="10">
        <v>6</v>
      </c>
      <c r="E129" s="10">
        <v>5</v>
      </c>
      <c r="F129" s="22" t="s">
        <v>39</v>
      </c>
      <c r="G129" s="8">
        <f t="shared" si="12"/>
        <v>67499</v>
      </c>
      <c r="H129" s="8">
        <f t="shared" si="13"/>
        <v>578001</v>
      </c>
      <c r="I129" s="8"/>
      <c r="J129" s="8"/>
    </row>
    <row r="130" spans="1:10">
      <c r="A130" s="15" t="s">
        <v>5</v>
      </c>
      <c r="B130" s="15">
        <v>7177500</v>
      </c>
      <c r="C130" s="15">
        <v>7206499</v>
      </c>
      <c r="D130" s="10">
        <v>6</v>
      </c>
      <c r="E130" s="10">
        <v>6</v>
      </c>
      <c r="F130" s="22" t="s">
        <v>21</v>
      </c>
      <c r="G130" s="8">
        <f t="shared" si="12"/>
        <v>28999</v>
      </c>
      <c r="H130" s="8">
        <f t="shared" si="13"/>
        <v>31001</v>
      </c>
      <c r="I130" s="8"/>
      <c r="J130" s="8"/>
    </row>
    <row r="131" spans="1:10">
      <c r="A131" s="15" t="s">
        <v>5</v>
      </c>
      <c r="B131" s="15">
        <v>8048500</v>
      </c>
      <c r="C131" s="15">
        <v>8174999</v>
      </c>
      <c r="D131" s="10">
        <v>5</v>
      </c>
      <c r="E131" s="10">
        <v>1</v>
      </c>
      <c r="F131" s="22" t="s">
        <v>31</v>
      </c>
      <c r="G131" s="8">
        <f t="shared" si="12"/>
        <v>126499</v>
      </c>
      <c r="H131" s="8">
        <f t="shared" si="13"/>
        <v>842001</v>
      </c>
      <c r="I131" s="8"/>
      <c r="J131" s="8"/>
    </row>
    <row r="132" spans="1:10">
      <c r="A132" s="15" t="s">
        <v>5</v>
      </c>
      <c r="B132" s="15">
        <v>8882000</v>
      </c>
      <c r="C132" s="15">
        <v>8904999</v>
      </c>
      <c r="D132" s="10">
        <v>1</v>
      </c>
      <c r="E132" s="10">
        <v>5</v>
      </c>
      <c r="F132" s="22" t="s">
        <v>35</v>
      </c>
      <c r="G132" s="8">
        <f t="shared" si="12"/>
        <v>22999</v>
      </c>
      <c r="H132" s="8">
        <f t="shared" si="13"/>
        <v>707001</v>
      </c>
      <c r="I132" s="8"/>
      <c r="J132" s="8"/>
    </row>
    <row r="133" spans="1:10">
      <c r="A133" s="15" t="s">
        <v>5</v>
      </c>
      <c r="B133" s="15">
        <v>9666000</v>
      </c>
      <c r="C133" s="15">
        <v>9789999</v>
      </c>
      <c r="D133" s="10">
        <v>4</v>
      </c>
      <c r="E133" s="10">
        <v>3</v>
      </c>
      <c r="F133" s="22" t="s">
        <v>33</v>
      </c>
      <c r="G133" s="8">
        <f t="shared" si="12"/>
        <v>123999</v>
      </c>
      <c r="H133" s="8">
        <f t="shared" si="13"/>
        <v>761001</v>
      </c>
      <c r="I133" s="8"/>
      <c r="J133" s="8"/>
    </row>
    <row r="134" spans="1:10">
      <c r="A134" s="15" t="s">
        <v>5</v>
      </c>
      <c r="B134" s="15">
        <v>11381000</v>
      </c>
      <c r="C134" s="15">
        <v>11426999</v>
      </c>
      <c r="D134" s="10">
        <v>4</v>
      </c>
      <c r="E134" s="10" t="s">
        <v>12</v>
      </c>
      <c r="F134" s="22" t="s">
        <v>12</v>
      </c>
      <c r="G134" s="8"/>
      <c r="H134" s="8">
        <f t="shared" si="13"/>
        <v>1591001</v>
      </c>
      <c r="I134" s="8"/>
      <c r="J134" s="8"/>
    </row>
    <row r="135" spans="1:10">
      <c r="A135" s="15" t="s">
        <v>5</v>
      </c>
      <c r="B135" s="15">
        <v>11434500</v>
      </c>
      <c r="C135" s="15">
        <v>11445499</v>
      </c>
      <c r="D135" s="10" t="s">
        <v>12</v>
      </c>
      <c r="E135" s="10" t="s">
        <v>12</v>
      </c>
      <c r="F135" s="22" t="s">
        <v>12</v>
      </c>
      <c r="G135" s="8"/>
      <c r="H135" s="8"/>
      <c r="I135" s="8"/>
      <c r="J135" s="8"/>
    </row>
    <row r="136" spans="1:10">
      <c r="A136" s="15" t="s">
        <v>5</v>
      </c>
      <c r="B136" s="15">
        <v>11451500</v>
      </c>
      <c r="C136" s="15">
        <v>11513999</v>
      </c>
      <c r="D136" s="10" t="s">
        <v>12</v>
      </c>
      <c r="E136" s="10">
        <v>6</v>
      </c>
      <c r="F136" s="22" t="s">
        <v>44</v>
      </c>
      <c r="G136" s="8">
        <f>C136-B134</f>
        <v>132999</v>
      </c>
      <c r="H136" s="8"/>
      <c r="I136" s="8"/>
      <c r="J136" s="8"/>
    </row>
    <row r="137" spans="1:10">
      <c r="A137" s="15" t="s">
        <v>5</v>
      </c>
      <c r="B137" s="15">
        <v>11809500</v>
      </c>
      <c r="C137" s="15">
        <v>11869499</v>
      </c>
      <c r="D137" s="10">
        <v>1</v>
      </c>
      <c r="E137" s="10">
        <v>5</v>
      </c>
      <c r="F137" s="22" t="s">
        <v>35</v>
      </c>
      <c r="G137" s="8">
        <f>C137-B137</f>
        <v>59999</v>
      </c>
      <c r="H137" s="8">
        <f>B137-C136</f>
        <v>295501</v>
      </c>
      <c r="I137" s="8"/>
      <c r="J137" s="8"/>
    </row>
    <row r="138" spans="1:10">
      <c r="A138" s="15" t="s">
        <v>5</v>
      </c>
      <c r="B138" s="15">
        <v>11974000</v>
      </c>
      <c r="C138" s="15">
        <v>11988499</v>
      </c>
      <c r="D138" s="10">
        <v>1</v>
      </c>
      <c r="E138" s="10">
        <v>6</v>
      </c>
      <c r="F138" s="22" t="s">
        <v>34</v>
      </c>
      <c r="G138" s="8">
        <f>C138-B138</f>
        <v>14499</v>
      </c>
      <c r="H138" s="8">
        <f>B138-C137</f>
        <v>104501</v>
      </c>
      <c r="I138" s="8"/>
      <c r="J138" s="8"/>
    </row>
    <row r="139" spans="1:10">
      <c r="A139" s="15" t="s">
        <v>5</v>
      </c>
      <c r="B139" s="15">
        <v>12185500</v>
      </c>
      <c r="C139" s="15">
        <v>12257999</v>
      </c>
      <c r="D139" s="10">
        <v>3</v>
      </c>
      <c r="E139" s="10">
        <v>5</v>
      </c>
      <c r="F139" s="22" t="s">
        <v>28</v>
      </c>
      <c r="G139" s="8">
        <f>C139-B139</f>
        <v>72499</v>
      </c>
      <c r="H139" s="8">
        <f>B139-C138</f>
        <v>197001</v>
      </c>
      <c r="I139" s="8"/>
      <c r="J139" s="8"/>
    </row>
    <row r="140" spans="1:10">
      <c r="A140" s="15" t="s">
        <v>5</v>
      </c>
      <c r="B140" s="15">
        <v>12482000</v>
      </c>
      <c r="C140" s="15">
        <v>12815499</v>
      </c>
      <c r="D140" s="10">
        <v>3</v>
      </c>
      <c r="E140" s="10">
        <v>4</v>
      </c>
      <c r="F140" s="22" t="s">
        <v>17</v>
      </c>
      <c r="G140" s="8">
        <f>C140-B140</f>
        <v>333499</v>
      </c>
      <c r="H140" s="8">
        <f>B140-C139</f>
        <v>224001</v>
      </c>
      <c r="I140" s="20" t="s">
        <v>62</v>
      </c>
      <c r="J140" s="8"/>
    </row>
    <row r="141" spans="1:10">
      <c r="A141" s="15" t="s">
        <v>5</v>
      </c>
      <c r="B141" s="15">
        <v>13372500</v>
      </c>
      <c r="C141" s="15">
        <v>13400999</v>
      </c>
      <c r="D141" s="10">
        <v>3</v>
      </c>
      <c r="E141" s="10" t="s">
        <v>12</v>
      </c>
      <c r="F141" s="22" t="s">
        <v>12</v>
      </c>
      <c r="G141" s="8"/>
      <c r="H141" s="8">
        <f>B141-C140</f>
        <v>557001</v>
      </c>
      <c r="I141" s="8"/>
      <c r="J141" s="8"/>
    </row>
    <row r="142" spans="1:10">
      <c r="A142" s="15" t="s">
        <v>5</v>
      </c>
      <c r="B142" s="15">
        <v>13408500</v>
      </c>
      <c r="C142" s="15">
        <v>13429499</v>
      </c>
      <c r="D142" s="10" t="s">
        <v>12</v>
      </c>
      <c r="E142" s="10">
        <v>5</v>
      </c>
      <c r="F142" s="22" t="s">
        <v>28</v>
      </c>
      <c r="G142" s="8">
        <f>C142-B141</f>
        <v>56999</v>
      </c>
      <c r="H142" s="8"/>
      <c r="I142" s="8"/>
      <c r="J142" s="8"/>
    </row>
    <row r="143" spans="1:10">
      <c r="A143" s="15" t="s">
        <v>5</v>
      </c>
      <c r="B143" s="15">
        <v>13475000</v>
      </c>
      <c r="C143" s="15">
        <v>13495499</v>
      </c>
      <c r="D143" s="10">
        <v>6</v>
      </c>
      <c r="E143" s="10">
        <v>1</v>
      </c>
      <c r="F143" s="22" t="s">
        <v>29</v>
      </c>
      <c r="G143" s="8">
        <f>C143-B143</f>
        <v>20499</v>
      </c>
      <c r="H143" s="8">
        <f>B143-C142</f>
        <v>45501</v>
      </c>
      <c r="I143" s="8"/>
      <c r="J143" s="8"/>
    </row>
    <row r="144" spans="1:10">
      <c r="A144" s="15" t="s">
        <v>5</v>
      </c>
      <c r="B144" s="15">
        <v>13849500</v>
      </c>
      <c r="C144" s="15">
        <v>13986999</v>
      </c>
      <c r="D144" s="10">
        <v>1</v>
      </c>
      <c r="E144" s="10">
        <v>1</v>
      </c>
      <c r="F144" s="23" t="s">
        <v>20</v>
      </c>
      <c r="G144" s="8">
        <f>C144-B144</f>
        <v>137499</v>
      </c>
      <c r="H144" s="8">
        <f>B144-C143</f>
        <v>354001</v>
      </c>
      <c r="I144" s="8"/>
      <c r="J144" s="8"/>
    </row>
    <row r="145" spans="1:10">
      <c r="A145" s="15" t="s">
        <v>5</v>
      </c>
      <c r="B145" s="15">
        <v>14054500</v>
      </c>
      <c r="C145" s="15">
        <v>14064999</v>
      </c>
      <c r="D145" s="10">
        <v>1</v>
      </c>
      <c r="E145" s="10">
        <v>1</v>
      </c>
      <c r="F145" s="23" t="s">
        <v>20</v>
      </c>
      <c r="G145" s="8">
        <f>C145-B145</f>
        <v>10499</v>
      </c>
      <c r="H145" s="8">
        <f>B145-C144</f>
        <v>67501</v>
      </c>
      <c r="I145" s="8"/>
      <c r="J145" s="8"/>
    </row>
    <row r="146" spans="1:10">
      <c r="A146" s="15" t="s">
        <v>5</v>
      </c>
      <c r="B146" s="15">
        <v>14084000</v>
      </c>
      <c r="C146" s="15">
        <v>14096499</v>
      </c>
      <c r="D146" s="10">
        <v>1</v>
      </c>
      <c r="E146" s="10">
        <v>1</v>
      </c>
      <c r="F146" s="23" t="s">
        <v>20</v>
      </c>
      <c r="G146" s="8">
        <f>C146-B146</f>
        <v>12499</v>
      </c>
      <c r="H146" s="8">
        <f>B146-C145</f>
        <v>19001</v>
      </c>
      <c r="I146" s="20"/>
      <c r="J146" s="8"/>
    </row>
    <row r="147" spans="1:10">
      <c r="A147" s="15" t="s">
        <v>5</v>
      </c>
      <c r="B147" s="15">
        <v>14194000</v>
      </c>
      <c r="C147" s="15">
        <v>14214999</v>
      </c>
      <c r="D147" s="10">
        <v>1</v>
      </c>
      <c r="E147" s="10">
        <v>1</v>
      </c>
      <c r="F147" s="23" t="s">
        <v>20</v>
      </c>
      <c r="G147" s="8">
        <f>C147-B147</f>
        <v>20999</v>
      </c>
      <c r="H147" s="8">
        <f>B147-C146</f>
        <v>97501</v>
      </c>
      <c r="I147" s="8"/>
      <c r="J147" s="8"/>
    </row>
    <row r="148" spans="1:10">
      <c r="A148" s="15" t="s">
        <v>5</v>
      </c>
      <c r="B148" s="15">
        <v>16093000</v>
      </c>
      <c r="C148" s="15">
        <v>16098499</v>
      </c>
      <c r="D148" s="10" t="s">
        <v>11</v>
      </c>
      <c r="E148" s="10" t="s">
        <v>11</v>
      </c>
      <c r="F148" s="23" t="s">
        <v>11</v>
      </c>
      <c r="G148" s="8"/>
      <c r="H148" s="8"/>
      <c r="I148" s="8"/>
      <c r="J148" s="8"/>
    </row>
    <row r="149" spans="1:10">
      <c r="A149" s="15" t="s">
        <v>5</v>
      </c>
      <c r="B149" s="15">
        <v>17203000</v>
      </c>
      <c r="C149" s="15">
        <v>17307999</v>
      </c>
      <c r="D149" s="10">
        <v>4</v>
      </c>
      <c r="E149" s="10">
        <v>3</v>
      </c>
      <c r="F149" s="23" t="s">
        <v>33</v>
      </c>
      <c r="G149" s="8">
        <f t="shared" ref="G149:G154" si="14">C149-B149</f>
        <v>104999</v>
      </c>
      <c r="H149" s="8">
        <f>B149-C147</f>
        <v>2988001</v>
      </c>
      <c r="I149" s="8"/>
      <c r="J149" s="8"/>
    </row>
    <row r="150" spans="1:10">
      <c r="A150" s="15" t="s">
        <v>5</v>
      </c>
      <c r="B150" s="15">
        <v>17314000</v>
      </c>
      <c r="C150" s="15">
        <v>17345999</v>
      </c>
      <c r="D150" s="10">
        <v>2</v>
      </c>
      <c r="E150" s="10">
        <v>5</v>
      </c>
      <c r="F150" s="23" t="s">
        <v>36</v>
      </c>
      <c r="G150" s="8">
        <f t="shared" si="14"/>
        <v>31999</v>
      </c>
      <c r="H150" s="8">
        <f>B150-C149</f>
        <v>6001</v>
      </c>
      <c r="I150" s="8"/>
      <c r="J150" s="8"/>
    </row>
    <row r="151" spans="1:10">
      <c r="A151" s="15" t="s">
        <v>5</v>
      </c>
      <c r="B151" s="15">
        <v>17352000</v>
      </c>
      <c r="C151" s="15">
        <v>17396499</v>
      </c>
      <c r="D151" s="10">
        <v>1</v>
      </c>
      <c r="E151" s="10">
        <v>1</v>
      </c>
      <c r="F151" s="23" t="s">
        <v>20</v>
      </c>
      <c r="G151" s="8">
        <f t="shared" si="14"/>
        <v>44499</v>
      </c>
      <c r="H151" s="8">
        <f>B151-C150</f>
        <v>6001</v>
      </c>
      <c r="I151" s="8"/>
      <c r="J151" s="8"/>
    </row>
    <row r="152" spans="1:10">
      <c r="A152" s="15" t="s">
        <v>5</v>
      </c>
      <c r="B152" s="15">
        <v>18954000</v>
      </c>
      <c r="C152" s="15">
        <v>18978999</v>
      </c>
      <c r="D152" s="10">
        <v>3</v>
      </c>
      <c r="E152" s="10">
        <v>1</v>
      </c>
      <c r="F152" s="23" t="s">
        <v>32</v>
      </c>
      <c r="G152" s="8">
        <f t="shared" si="14"/>
        <v>24999</v>
      </c>
      <c r="H152" s="8">
        <f>B152-C151</f>
        <v>1557501</v>
      </c>
      <c r="I152" s="8"/>
      <c r="J152" s="8"/>
    </row>
    <row r="153" spans="1:10">
      <c r="A153" s="15" t="s">
        <v>5</v>
      </c>
      <c r="B153" s="15">
        <v>19016000</v>
      </c>
      <c r="C153" s="15">
        <v>19040999</v>
      </c>
      <c r="D153" s="10">
        <v>5</v>
      </c>
      <c r="E153" s="10">
        <v>5</v>
      </c>
      <c r="F153" s="23" t="s">
        <v>27</v>
      </c>
      <c r="G153" s="8">
        <f t="shared" si="14"/>
        <v>24999</v>
      </c>
      <c r="H153" s="8">
        <f>B153-C152</f>
        <v>37001</v>
      </c>
      <c r="I153" s="8"/>
      <c r="J153" s="8"/>
    </row>
    <row r="154" spans="1:10">
      <c r="A154" s="15" t="s">
        <v>5</v>
      </c>
      <c r="B154" s="15">
        <v>19109500</v>
      </c>
      <c r="C154" s="15">
        <v>19158499</v>
      </c>
      <c r="D154" s="10">
        <v>1</v>
      </c>
      <c r="E154" s="10">
        <v>5</v>
      </c>
      <c r="F154" s="23" t="s">
        <v>35</v>
      </c>
      <c r="G154" s="8">
        <f t="shared" si="14"/>
        <v>48999</v>
      </c>
      <c r="H154" s="8">
        <f>B154-C153</f>
        <v>68501</v>
      </c>
      <c r="I154" s="8"/>
      <c r="J154" s="8"/>
    </row>
    <row r="155" spans="1:10">
      <c r="A155" s="15" t="s">
        <v>5</v>
      </c>
      <c r="B155" s="15">
        <v>20613500</v>
      </c>
      <c r="C155" s="15">
        <v>20622999</v>
      </c>
      <c r="D155" s="10" t="s">
        <v>11</v>
      </c>
      <c r="E155" s="10" t="s">
        <v>11</v>
      </c>
      <c r="F155" s="23" t="s">
        <v>11</v>
      </c>
      <c r="G155" s="8"/>
      <c r="H155" s="8"/>
      <c r="I155" s="8"/>
      <c r="J155" s="8"/>
    </row>
    <row r="156" spans="1:10">
      <c r="A156" s="15" t="s">
        <v>5</v>
      </c>
      <c r="B156" s="15">
        <v>20901000</v>
      </c>
      <c r="C156" s="15">
        <v>20923999</v>
      </c>
      <c r="D156" s="10">
        <v>1</v>
      </c>
      <c r="E156" s="10">
        <v>3</v>
      </c>
      <c r="F156" s="23" t="s">
        <v>19</v>
      </c>
      <c r="G156" s="8">
        <f t="shared" ref="G156:G162" si="15">C156-B156</f>
        <v>22999</v>
      </c>
      <c r="H156" s="8">
        <f>B156-C154</f>
        <v>1742501</v>
      </c>
      <c r="I156" s="8"/>
      <c r="J156" s="8"/>
    </row>
    <row r="157" spans="1:10">
      <c r="A157" s="15" t="s">
        <v>5</v>
      </c>
      <c r="B157" s="15">
        <v>20962500</v>
      </c>
      <c r="C157" s="15">
        <v>21019499</v>
      </c>
      <c r="D157" s="10">
        <v>6</v>
      </c>
      <c r="E157" s="10">
        <v>5</v>
      </c>
      <c r="F157" s="23" t="s">
        <v>39</v>
      </c>
      <c r="G157" s="8">
        <f t="shared" si="15"/>
        <v>56999</v>
      </c>
      <c r="H157" s="8">
        <f t="shared" ref="H157:H162" si="16">B157-C156</f>
        <v>38501</v>
      </c>
      <c r="I157" s="8"/>
      <c r="J157" s="8"/>
    </row>
    <row r="158" spans="1:10" ht="15" customHeight="1">
      <c r="A158" s="15" t="s">
        <v>5</v>
      </c>
      <c r="B158" s="15">
        <v>21887500</v>
      </c>
      <c r="C158" s="15">
        <v>21930999</v>
      </c>
      <c r="D158" s="10">
        <v>1</v>
      </c>
      <c r="E158" s="10">
        <v>5</v>
      </c>
      <c r="F158" s="23" t="s">
        <v>35</v>
      </c>
      <c r="G158" s="8">
        <f t="shared" si="15"/>
        <v>43499</v>
      </c>
      <c r="H158" s="8">
        <f t="shared" si="16"/>
        <v>868001</v>
      </c>
      <c r="I158" s="8"/>
      <c r="J158" s="8"/>
    </row>
    <row r="159" spans="1:10">
      <c r="A159" s="15" t="s">
        <v>5</v>
      </c>
      <c r="B159" s="15">
        <v>22993000</v>
      </c>
      <c r="C159" s="15">
        <v>23053999</v>
      </c>
      <c r="D159" s="10">
        <v>1</v>
      </c>
      <c r="E159" s="10">
        <v>1</v>
      </c>
      <c r="F159" s="23" t="s">
        <v>20</v>
      </c>
      <c r="G159" s="8">
        <f t="shared" si="15"/>
        <v>60999</v>
      </c>
      <c r="H159" s="8">
        <f t="shared" si="16"/>
        <v>1062001</v>
      </c>
      <c r="I159" s="8"/>
      <c r="J159" s="8"/>
    </row>
    <row r="160" spans="1:10">
      <c r="A160" s="15" t="s">
        <v>5</v>
      </c>
      <c r="B160" s="15">
        <v>24371000</v>
      </c>
      <c r="C160" s="15">
        <v>24426499</v>
      </c>
      <c r="D160" s="10">
        <v>3</v>
      </c>
      <c r="E160" s="10">
        <v>1</v>
      </c>
      <c r="F160" s="23" t="s">
        <v>32</v>
      </c>
      <c r="G160" s="8">
        <f t="shared" si="15"/>
        <v>55499</v>
      </c>
      <c r="H160" s="8">
        <f t="shared" si="16"/>
        <v>1317001</v>
      </c>
      <c r="I160" s="8"/>
      <c r="J160" s="8"/>
    </row>
    <row r="161" spans="1:10">
      <c r="A161" s="15" t="s">
        <v>5</v>
      </c>
      <c r="B161" s="15">
        <v>25329500</v>
      </c>
      <c r="C161" s="15">
        <v>25417499</v>
      </c>
      <c r="D161" s="10">
        <v>3</v>
      </c>
      <c r="E161" s="10">
        <v>3</v>
      </c>
      <c r="F161" s="23" t="s">
        <v>15</v>
      </c>
      <c r="G161" s="8">
        <f t="shared" si="15"/>
        <v>87999</v>
      </c>
      <c r="H161" s="8">
        <f t="shared" si="16"/>
        <v>903001</v>
      </c>
      <c r="I161" s="8"/>
      <c r="J161" s="8"/>
    </row>
    <row r="162" spans="1:10">
      <c r="A162" s="15" t="s">
        <v>5</v>
      </c>
      <c r="B162" s="15">
        <v>25506500</v>
      </c>
      <c r="C162" s="15">
        <v>25548499</v>
      </c>
      <c r="D162" s="10">
        <v>5</v>
      </c>
      <c r="E162" s="10">
        <v>3</v>
      </c>
      <c r="F162" s="23" t="s">
        <v>25</v>
      </c>
      <c r="G162" s="8">
        <f t="shared" si="15"/>
        <v>41999</v>
      </c>
      <c r="H162" s="8">
        <f t="shared" si="16"/>
        <v>89001</v>
      </c>
      <c r="I162" s="8"/>
      <c r="J162" s="8"/>
    </row>
    <row r="163" spans="1:10">
      <c r="A163" s="15" t="s">
        <v>5</v>
      </c>
      <c r="B163" s="15">
        <v>25851500</v>
      </c>
      <c r="C163" s="15">
        <v>25858499</v>
      </c>
      <c r="D163" s="10" t="s">
        <v>11</v>
      </c>
      <c r="E163" s="10" t="s">
        <v>11</v>
      </c>
      <c r="F163" s="23" t="s">
        <v>11</v>
      </c>
      <c r="G163" s="8"/>
      <c r="H163" s="8"/>
      <c r="I163" s="8"/>
      <c r="J163" s="8"/>
    </row>
    <row r="164" spans="1:10">
      <c r="A164" s="15" t="s">
        <v>5</v>
      </c>
      <c r="B164" s="15">
        <v>26513000</v>
      </c>
      <c r="C164" s="15">
        <v>26614999</v>
      </c>
      <c r="D164" s="10">
        <v>5</v>
      </c>
      <c r="E164" s="10">
        <v>2</v>
      </c>
      <c r="F164" s="23" t="s">
        <v>16</v>
      </c>
      <c r="G164" s="8">
        <f t="shared" ref="G164:G181" si="17">C164-B164</f>
        <v>101999</v>
      </c>
      <c r="H164" s="8">
        <f>B164-C162</f>
        <v>964501</v>
      </c>
      <c r="I164" s="8"/>
      <c r="J164" s="8"/>
    </row>
    <row r="165" spans="1:10">
      <c r="A165" s="15" t="s">
        <v>5</v>
      </c>
      <c r="B165" s="15">
        <v>26715000</v>
      </c>
      <c r="C165" s="15">
        <v>26771999</v>
      </c>
      <c r="D165" s="10">
        <v>3</v>
      </c>
      <c r="E165" s="10">
        <v>5</v>
      </c>
      <c r="F165" s="23" t="s">
        <v>28</v>
      </c>
      <c r="G165" s="8">
        <f t="shared" si="17"/>
        <v>56999</v>
      </c>
      <c r="H165" s="8">
        <f>B165-C164</f>
        <v>100001</v>
      </c>
      <c r="I165" s="8"/>
      <c r="J165" s="8"/>
    </row>
    <row r="166" spans="1:10">
      <c r="A166" s="15" t="s">
        <v>5</v>
      </c>
      <c r="B166" s="15">
        <v>26887000</v>
      </c>
      <c r="C166" s="15">
        <v>26914999</v>
      </c>
      <c r="D166" s="10">
        <v>5</v>
      </c>
      <c r="E166" s="10">
        <v>5</v>
      </c>
      <c r="F166" s="23" t="s">
        <v>27</v>
      </c>
      <c r="G166" s="8">
        <f t="shared" si="17"/>
        <v>27999</v>
      </c>
      <c r="H166" s="8">
        <f>B166-C165</f>
        <v>115001</v>
      </c>
      <c r="I166" s="8"/>
      <c r="J166" s="8"/>
    </row>
    <row r="167" spans="1:10">
      <c r="A167" s="15" t="s">
        <v>5</v>
      </c>
      <c r="B167" s="15">
        <v>27894500</v>
      </c>
      <c r="C167" s="15">
        <v>27904999</v>
      </c>
      <c r="D167" s="14">
        <v>3</v>
      </c>
      <c r="E167" s="14" t="s">
        <v>14</v>
      </c>
      <c r="F167" s="24" t="s">
        <v>45</v>
      </c>
      <c r="G167" s="13">
        <f t="shared" si="17"/>
        <v>10499</v>
      </c>
      <c r="H167" s="13">
        <f>B167-C166</f>
        <v>979501</v>
      </c>
      <c r="I167" s="8"/>
      <c r="J167" s="8"/>
    </row>
    <row r="168" spans="1:10">
      <c r="A168" s="15" t="s">
        <v>6</v>
      </c>
      <c r="B168" s="15">
        <v>508000</v>
      </c>
      <c r="C168" s="15">
        <v>558999</v>
      </c>
      <c r="D168" s="10">
        <v>5</v>
      </c>
      <c r="E168" s="10">
        <v>1</v>
      </c>
      <c r="F168" s="23" t="s">
        <v>31</v>
      </c>
      <c r="G168" s="8">
        <f t="shared" si="17"/>
        <v>50999</v>
      </c>
      <c r="H168" s="8"/>
      <c r="I168" s="8"/>
      <c r="J168" s="8"/>
    </row>
    <row r="169" spans="1:10">
      <c r="A169" s="15" t="s">
        <v>6</v>
      </c>
      <c r="B169" s="15">
        <v>718500</v>
      </c>
      <c r="C169" s="15">
        <v>752999</v>
      </c>
      <c r="D169" s="10">
        <v>5</v>
      </c>
      <c r="E169" s="10">
        <v>6</v>
      </c>
      <c r="F169" s="23" t="s">
        <v>18</v>
      </c>
      <c r="G169" s="8">
        <f t="shared" si="17"/>
        <v>34499</v>
      </c>
      <c r="H169" s="8">
        <f>B169-C168</f>
        <v>159501</v>
      </c>
      <c r="I169" s="8"/>
      <c r="J169" s="8"/>
    </row>
    <row r="170" spans="1:10">
      <c r="A170" s="15" t="s">
        <v>6</v>
      </c>
      <c r="B170" s="15">
        <v>810500</v>
      </c>
      <c r="C170" s="15">
        <v>874499</v>
      </c>
      <c r="D170" s="10">
        <v>6</v>
      </c>
      <c r="E170" s="9">
        <v>1</v>
      </c>
      <c r="F170" s="23" t="s">
        <v>29</v>
      </c>
      <c r="G170" s="8">
        <f t="shared" si="17"/>
        <v>63999</v>
      </c>
      <c r="H170" s="8">
        <f>B170-C169</f>
        <v>57501</v>
      </c>
      <c r="I170" s="8"/>
      <c r="J170" s="8"/>
    </row>
    <row r="171" spans="1:10">
      <c r="A171" s="15" t="s">
        <v>6</v>
      </c>
      <c r="B171" s="15">
        <v>984500</v>
      </c>
      <c r="C171" s="15">
        <v>1029499</v>
      </c>
      <c r="D171" s="10">
        <v>6</v>
      </c>
      <c r="E171" s="10">
        <v>6</v>
      </c>
      <c r="F171" s="23" t="s">
        <v>21</v>
      </c>
      <c r="G171" s="8">
        <f t="shared" si="17"/>
        <v>44999</v>
      </c>
      <c r="H171" s="8">
        <f>B171-C170</f>
        <v>110001</v>
      </c>
      <c r="I171" s="8"/>
      <c r="J171" s="8"/>
    </row>
    <row r="172" spans="1:10" ht="15" customHeight="1">
      <c r="A172" s="15" t="s">
        <v>6</v>
      </c>
      <c r="B172" s="15">
        <v>1102500</v>
      </c>
      <c r="C172" s="15">
        <v>1131999</v>
      </c>
      <c r="D172" s="14">
        <v>5</v>
      </c>
      <c r="E172" s="12">
        <v>2</v>
      </c>
      <c r="F172" s="24" t="s">
        <v>16</v>
      </c>
      <c r="G172" s="13">
        <f t="shared" si="17"/>
        <v>29499</v>
      </c>
      <c r="H172" s="13">
        <f>B172-C171</f>
        <v>73001</v>
      </c>
      <c r="I172" s="8"/>
      <c r="J172" s="8"/>
    </row>
    <row r="173" spans="1:10">
      <c r="A173" s="15" t="s">
        <v>7</v>
      </c>
      <c r="B173" s="15">
        <v>465500</v>
      </c>
      <c r="C173" s="15">
        <v>505999</v>
      </c>
      <c r="D173" s="10">
        <v>6</v>
      </c>
      <c r="E173" s="9">
        <v>1</v>
      </c>
      <c r="F173" s="23" t="s">
        <v>29</v>
      </c>
      <c r="G173" s="8">
        <f t="shared" si="17"/>
        <v>40499</v>
      </c>
      <c r="H173" s="8"/>
      <c r="I173" s="8"/>
      <c r="J173" s="8"/>
    </row>
    <row r="174" spans="1:10">
      <c r="A174" s="15" t="s">
        <v>7</v>
      </c>
      <c r="B174" s="15">
        <v>2032000</v>
      </c>
      <c r="C174" s="15">
        <v>2040999</v>
      </c>
      <c r="D174" s="9">
        <v>6</v>
      </c>
      <c r="E174" s="9">
        <v>4</v>
      </c>
      <c r="F174" s="23" t="s">
        <v>46</v>
      </c>
      <c r="G174" s="8">
        <f t="shared" si="17"/>
        <v>8999</v>
      </c>
      <c r="H174" s="8">
        <f t="shared" ref="H174:H181" si="18">B174-C173</f>
        <v>1526001</v>
      </c>
      <c r="I174" s="8"/>
      <c r="J174" s="8"/>
    </row>
    <row r="175" spans="1:10">
      <c r="A175" s="15" t="s">
        <v>7</v>
      </c>
      <c r="B175" s="15">
        <v>2312000</v>
      </c>
      <c r="C175" s="15">
        <v>2336999</v>
      </c>
      <c r="D175" s="10">
        <v>5</v>
      </c>
      <c r="E175" s="10">
        <v>1</v>
      </c>
      <c r="F175" s="23" t="s">
        <v>16</v>
      </c>
      <c r="G175" s="8">
        <f t="shared" si="17"/>
        <v>24999</v>
      </c>
      <c r="H175" s="8">
        <f t="shared" si="18"/>
        <v>271001</v>
      </c>
      <c r="I175" s="8"/>
      <c r="J175" s="8"/>
    </row>
    <row r="176" spans="1:10">
      <c r="A176" s="15" t="s">
        <v>7</v>
      </c>
      <c r="B176" s="15">
        <v>2407000</v>
      </c>
      <c r="C176" s="15">
        <v>2439999</v>
      </c>
      <c r="D176" s="10">
        <v>6</v>
      </c>
      <c r="E176" s="10">
        <v>5</v>
      </c>
      <c r="F176" s="23" t="s">
        <v>39</v>
      </c>
      <c r="G176" s="8">
        <f t="shared" si="17"/>
        <v>32999</v>
      </c>
      <c r="H176" s="8">
        <f t="shared" si="18"/>
        <v>70001</v>
      </c>
      <c r="I176" s="8"/>
      <c r="J176" s="8"/>
    </row>
    <row r="177" spans="1:10">
      <c r="A177" s="15" t="s">
        <v>7</v>
      </c>
      <c r="B177" s="15">
        <v>2574000</v>
      </c>
      <c r="C177" s="15">
        <v>2584999</v>
      </c>
      <c r="D177" s="10">
        <v>6</v>
      </c>
      <c r="E177" s="10">
        <v>6</v>
      </c>
      <c r="F177" s="23" t="s">
        <v>21</v>
      </c>
      <c r="G177" s="8">
        <f t="shared" si="17"/>
        <v>10999</v>
      </c>
      <c r="H177" s="8">
        <f t="shared" si="18"/>
        <v>134001</v>
      </c>
      <c r="I177" s="8"/>
      <c r="J177" s="8"/>
    </row>
    <row r="178" spans="1:10" ht="14" customHeight="1">
      <c r="A178" s="15" t="s">
        <v>7</v>
      </c>
      <c r="B178" s="15">
        <v>3964000</v>
      </c>
      <c r="C178" s="15">
        <v>3987499</v>
      </c>
      <c r="D178" s="10">
        <v>3</v>
      </c>
      <c r="E178" s="9">
        <v>1</v>
      </c>
      <c r="F178" s="23" t="s">
        <v>31</v>
      </c>
      <c r="G178" s="8">
        <f t="shared" si="17"/>
        <v>23499</v>
      </c>
      <c r="H178" s="8">
        <f t="shared" si="18"/>
        <v>1379001</v>
      </c>
      <c r="I178" s="8"/>
      <c r="J178" s="8"/>
    </row>
    <row r="179" spans="1:10">
      <c r="A179" s="15" t="s">
        <v>7</v>
      </c>
      <c r="B179" s="15">
        <v>4265500</v>
      </c>
      <c r="C179" s="15">
        <v>4426499</v>
      </c>
      <c r="D179" s="9">
        <v>1</v>
      </c>
      <c r="E179" s="10">
        <v>3</v>
      </c>
      <c r="F179" s="23" t="s">
        <v>35</v>
      </c>
      <c r="G179" s="8">
        <f t="shared" si="17"/>
        <v>160999</v>
      </c>
      <c r="H179" s="8">
        <f t="shared" si="18"/>
        <v>278001</v>
      </c>
      <c r="I179" s="8"/>
      <c r="J179" s="8"/>
    </row>
    <row r="180" spans="1:10">
      <c r="A180" s="15" t="s">
        <v>7</v>
      </c>
      <c r="B180" s="15">
        <v>4448500</v>
      </c>
      <c r="C180" s="15">
        <v>4522999</v>
      </c>
      <c r="D180" s="9">
        <v>3</v>
      </c>
      <c r="E180" s="9">
        <v>1</v>
      </c>
      <c r="F180" s="23" t="s">
        <v>32</v>
      </c>
      <c r="G180" s="8">
        <f t="shared" si="17"/>
        <v>74499</v>
      </c>
      <c r="H180" s="8">
        <f t="shared" si="18"/>
        <v>22001</v>
      </c>
      <c r="I180" s="8"/>
      <c r="J180" s="8"/>
    </row>
    <row r="181" spans="1:10">
      <c r="A181" s="15" t="s">
        <v>7</v>
      </c>
      <c r="B181" s="15">
        <v>4533500</v>
      </c>
      <c r="C181" s="15">
        <v>4541499</v>
      </c>
      <c r="D181" s="9">
        <v>1</v>
      </c>
      <c r="E181" s="10">
        <v>3</v>
      </c>
      <c r="F181" s="23" t="s">
        <v>19</v>
      </c>
      <c r="G181" s="8">
        <f t="shared" si="17"/>
        <v>7999</v>
      </c>
      <c r="H181" s="8">
        <f t="shared" si="18"/>
        <v>10501</v>
      </c>
      <c r="I181" s="8"/>
      <c r="J181" s="8"/>
    </row>
    <row r="182" spans="1:10">
      <c r="A182" s="15" t="s">
        <v>7</v>
      </c>
      <c r="B182" s="15">
        <v>4990500</v>
      </c>
      <c r="C182" s="15">
        <v>4997999</v>
      </c>
      <c r="D182" s="9" t="s">
        <v>11</v>
      </c>
      <c r="E182" s="9" t="s">
        <v>11</v>
      </c>
      <c r="F182" s="23" t="s">
        <v>11</v>
      </c>
      <c r="G182" s="8"/>
      <c r="H182" s="8"/>
      <c r="I182" s="8"/>
      <c r="J182" s="8"/>
    </row>
    <row r="183" spans="1:10">
      <c r="A183" s="15" t="s">
        <v>7</v>
      </c>
      <c r="B183" s="15">
        <v>5205500</v>
      </c>
      <c r="C183" s="15">
        <v>5210999</v>
      </c>
      <c r="D183" s="10">
        <v>5</v>
      </c>
      <c r="E183" s="9">
        <v>3</v>
      </c>
      <c r="F183" s="23" t="s">
        <v>25</v>
      </c>
      <c r="G183" s="8">
        <f t="shared" ref="G183:G194" si="19">C183-B183</f>
        <v>5499</v>
      </c>
      <c r="H183" s="8">
        <f>B183-C181</f>
        <v>664001</v>
      </c>
      <c r="I183" s="8"/>
      <c r="J183" s="8"/>
    </row>
    <row r="184" spans="1:10">
      <c r="A184" s="15" t="s">
        <v>7</v>
      </c>
      <c r="B184" s="15">
        <v>5423000</v>
      </c>
      <c r="C184" s="15">
        <v>5509999</v>
      </c>
      <c r="D184" s="10">
        <v>5</v>
      </c>
      <c r="E184" s="9" t="s">
        <v>64</v>
      </c>
      <c r="F184" s="23" t="s">
        <v>27</v>
      </c>
      <c r="G184" s="8">
        <f t="shared" si="19"/>
        <v>86999</v>
      </c>
      <c r="H184" s="8">
        <f t="shared" ref="H184:H194" si="20">B184-C183</f>
        <v>212001</v>
      </c>
      <c r="I184" s="8"/>
      <c r="J184" s="8"/>
    </row>
    <row r="185" spans="1:10">
      <c r="A185" s="15" t="s">
        <v>7</v>
      </c>
      <c r="B185" s="15">
        <v>5884500</v>
      </c>
      <c r="C185" s="15">
        <v>5929499</v>
      </c>
      <c r="D185" s="10">
        <v>5</v>
      </c>
      <c r="E185" s="9">
        <v>2</v>
      </c>
      <c r="F185" s="23" t="s">
        <v>16</v>
      </c>
      <c r="G185" s="8">
        <f t="shared" si="19"/>
        <v>44999</v>
      </c>
      <c r="H185" s="8">
        <f t="shared" si="20"/>
        <v>374501</v>
      </c>
      <c r="I185" s="8"/>
      <c r="J185" s="8"/>
    </row>
    <row r="186" spans="1:10">
      <c r="A186" s="15" t="s">
        <v>7</v>
      </c>
      <c r="B186" s="15">
        <v>7025500</v>
      </c>
      <c r="C186" s="15">
        <v>7164999</v>
      </c>
      <c r="D186" s="10">
        <v>3</v>
      </c>
      <c r="E186" s="9" t="s">
        <v>64</v>
      </c>
      <c r="F186" s="23" t="s">
        <v>28</v>
      </c>
      <c r="G186" s="8">
        <f t="shared" si="19"/>
        <v>139499</v>
      </c>
      <c r="H186" s="8">
        <f t="shared" si="20"/>
        <v>1096001</v>
      </c>
      <c r="I186" s="8"/>
      <c r="J186" s="8"/>
    </row>
    <row r="187" spans="1:10">
      <c r="A187" s="15" t="s">
        <v>7</v>
      </c>
      <c r="B187" s="15">
        <v>7375000</v>
      </c>
      <c r="C187" s="15">
        <v>7568999</v>
      </c>
      <c r="D187" s="10">
        <v>6</v>
      </c>
      <c r="E187" s="10">
        <v>5</v>
      </c>
      <c r="F187" s="23" t="s">
        <v>39</v>
      </c>
      <c r="G187" s="8">
        <f t="shared" si="19"/>
        <v>193999</v>
      </c>
      <c r="H187" s="8">
        <f t="shared" si="20"/>
        <v>210001</v>
      </c>
      <c r="I187" s="8"/>
      <c r="J187" s="8"/>
    </row>
    <row r="188" spans="1:10">
      <c r="A188" s="15" t="s">
        <v>7</v>
      </c>
      <c r="B188" s="15">
        <v>8337000</v>
      </c>
      <c r="C188" s="15">
        <v>8354499</v>
      </c>
      <c r="D188" s="9">
        <v>3</v>
      </c>
      <c r="E188" s="10">
        <v>4</v>
      </c>
      <c r="F188" s="23" t="s">
        <v>17</v>
      </c>
      <c r="G188" s="8">
        <f t="shared" si="19"/>
        <v>17499</v>
      </c>
      <c r="H188" s="8">
        <f t="shared" si="20"/>
        <v>768001</v>
      </c>
      <c r="I188" s="8"/>
      <c r="J188" s="8"/>
    </row>
    <row r="189" spans="1:10">
      <c r="A189" s="15" t="s">
        <v>7</v>
      </c>
      <c r="B189" s="15">
        <v>8500500</v>
      </c>
      <c r="C189" s="15">
        <v>8570999</v>
      </c>
      <c r="D189" s="9">
        <v>3</v>
      </c>
      <c r="E189" s="10">
        <v>3</v>
      </c>
      <c r="F189" s="23" t="s">
        <v>15</v>
      </c>
      <c r="G189" s="8">
        <f t="shared" si="19"/>
        <v>70499</v>
      </c>
      <c r="H189" s="8">
        <f t="shared" si="20"/>
        <v>146001</v>
      </c>
      <c r="I189" s="8"/>
      <c r="J189" s="8"/>
    </row>
    <row r="190" spans="1:10">
      <c r="A190" s="15" t="s">
        <v>7</v>
      </c>
      <c r="B190" s="15">
        <v>8587500</v>
      </c>
      <c r="C190" s="15">
        <v>8601999</v>
      </c>
      <c r="D190" s="10">
        <v>4</v>
      </c>
      <c r="E190" s="9">
        <v>1</v>
      </c>
      <c r="F190" s="23" t="s">
        <v>23</v>
      </c>
      <c r="G190" s="8">
        <f t="shared" si="19"/>
        <v>14499</v>
      </c>
      <c r="H190" s="8">
        <f t="shared" si="20"/>
        <v>16501</v>
      </c>
      <c r="I190" s="8"/>
      <c r="J190" s="8"/>
    </row>
    <row r="191" spans="1:10">
      <c r="A191" s="15" t="s">
        <v>7</v>
      </c>
      <c r="B191" s="15">
        <v>8616000</v>
      </c>
      <c r="C191" s="15">
        <v>8737499</v>
      </c>
      <c r="D191" s="10">
        <v>2</v>
      </c>
      <c r="E191" s="10">
        <v>5</v>
      </c>
      <c r="F191" s="23" t="s">
        <v>36</v>
      </c>
      <c r="G191" s="8">
        <f t="shared" si="19"/>
        <v>121499</v>
      </c>
      <c r="H191" s="8">
        <f t="shared" si="20"/>
        <v>14001</v>
      </c>
      <c r="I191" s="8"/>
      <c r="J191" s="8"/>
    </row>
    <row r="192" spans="1:10">
      <c r="A192" s="15" t="s">
        <v>7</v>
      </c>
      <c r="B192" s="15">
        <v>9177000</v>
      </c>
      <c r="C192" s="15">
        <v>9211999</v>
      </c>
      <c r="D192" s="10">
        <v>5</v>
      </c>
      <c r="E192" s="10">
        <v>1</v>
      </c>
      <c r="F192" s="23" t="s">
        <v>31</v>
      </c>
      <c r="G192" s="8">
        <f t="shared" si="19"/>
        <v>34999</v>
      </c>
      <c r="H192" s="8">
        <f t="shared" si="20"/>
        <v>439501</v>
      </c>
      <c r="I192" s="8"/>
      <c r="J192" s="8"/>
    </row>
    <row r="193" spans="1:18">
      <c r="A193" s="15" t="s">
        <v>7</v>
      </c>
      <c r="B193" s="15">
        <v>9582000</v>
      </c>
      <c r="C193" s="15">
        <v>9672999</v>
      </c>
      <c r="D193" s="10">
        <v>5</v>
      </c>
      <c r="E193" s="10">
        <v>3</v>
      </c>
      <c r="F193" s="23" t="s">
        <v>25</v>
      </c>
      <c r="G193" s="8">
        <f t="shared" si="19"/>
        <v>90999</v>
      </c>
      <c r="H193" s="8">
        <f t="shared" si="20"/>
        <v>370001</v>
      </c>
      <c r="I193" s="8"/>
      <c r="J193" s="8"/>
    </row>
    <row r="194" spans="1:18">
      <c r="A194" s="15" t="s">
        <v>7</v>
      </c>
      <c r="B194" s="15">
        <v>10243000</v>
      </c>
      <c r="C194" s="15">
        <v>10250499</v>
      </c>
      <c r="D194" s="10">
        <v>6</v>
      </c>
      <c r="E194" s="9">
        <v>1</v>
      </c>
      <c r="F194" s="23" t="s">
        <v>29</v>
      </c>
      <c r="G194" s="8">
        <f t="shared" si="19"/>
        <v>7499</v>
      </c>
      <c r="H194" s="8">
        <f t="shared" si="20"/>
        <v>570001</v>
      </c>
      <c r="I194" s="8"/>
      <c r="J194" s="8"/>
    </row>
    <row r="195" spans="1:18">
      <c r="A195" s="15" t="s">
        <v>7</v>
      </c>
      <c r="B195" s="15">
        <v>11429500</v>
      </c>
      <c r="C195" s="15">
        <v>11434999</v>
      </c>
      <c r="D195" s="9" t="s">
        <v>11</v>
      </c>
      <c r="E195" s="9" t="s">
        <v>11</v>
      </c>
      <c r="F195" s="23" t="s">
        <v>11</v>
      </c>
      <c r="G195" s="8"/>
      <c r="H195" s="8"/>
      <c r="I195" s="8"/>
      <c r="J195" s="8"/>
    </row>
    <row r="196" spans="1:18">
      <c r="A196" s="15" t="s">
        <v>7</v>
      </c>
      <c r="B196" s="15">
        <v>12506500</v>
      </c>
      <c r="C196" s="15">
        <v>12521999</v>
      </c>
      <c r="D196" s="10">
        <v>3</v>
      </c>
      <c r="E196" s="9">
        <v>1</v>
      </c>
      <c r="F196" s="23" t="s">
        <v>32</v>
      </c>
      <c r="G196" s="8">
        <f>C196-B196</f>
        <v>15499</v>
      </c>
      <c r="H196" s="8">
        <f>B196-C194</f>
        <v>2256001</v>
      </c>
      <c r="I196" s="8"/>
      <c r="J196" s="8"/>
    </row>
    <row r="197" spans="1:18">
      <c r="A197" s="15" t="s">
        <v>7</v>
      </c>
      <c r="B197" s="15">
        <v>13875000</v>
      </c>
      <c r="C197" s="15">
        <v>13889999</v>
      </c>
      <c r="D197" s="9" t="s">
        <v>11</v>
      </c>
      <c r="E197" s="9" t="s">
        <v>11</v>
      </c>
      <c r="F197" s="23" t="s">
        <v>11</v>
      </c>
      <c r="G197" s="8">
        <f>C197-B197</f>
        <v>14999</v>
      </c>
      <c r="H197" s="8">
        <f>B197-C196</f>
        <v>1353001</v>
      </c>
      <c r="I197" s="8"/>
      <c r="J197" s="8"/>
    </row>
    <row r="198" spans="1:18">
      <c r="A198" s="15" t="s">
        <v>7</v>
      </c>
      <c r="B198" s="15">
        <v>13912500</v>
      </c>
      <c r="C198" s="15">
        <v>13924499</v>
      </c>
      <c r="D198" s="9" t="s">
        <v>11</v>
      </c>
      <c r="E198" s="9" t="s">
        <v>11</v>
      </c>
      <c r="F198" s="23" t="s">
        <v>11</v>
      </c>
      <c r="G198" s="8"/>
      <c r="H198" s="8"/>
      <c r="I198" s="8"/>
      <c r="J198" s="8"/>
      <c r="Q198" s="8"/>
      <c r="R198" s="8"/>
    </row>
    <row r="199" spans="1:18">
      <c r="A199" s="15" t="s">
        <v>7</v>
      </c>
      <c r="B199" s="15">
        <v>15247000</v>
      </c>
      <c r="C199" s="15">
        <v>15256499</v>
      </c>
      <c r="D199" s="9" t="s">
        <v>11</v>
      </c>
      <c r="E199" s="9" t="s">
        <v>11</v>
      </c>
      <c r="F199" s="23" t="s">
        <v>11</v>
      </c>
      <c r="G199" s="8"/>
      <c r="H199" s="8"/>
      <c r="I199" s="8"/>
      <c r="J199" s="8"/>
    </row>
    <row r="200" spans="1:18">
      <c r="A200" s="15" t="s">
        <v>7</v>
      </c>
      <c r="B200" s="15">
        <v>16000000</v>
      </c>
      <c r="C200" s="15">
        <v>16116999</v>
      </c>
      <c r="D200" s="10">
        <v>5</v>
      </c>
      <c r="E200" s="9" t="s">
        <v>12</v>
      </c>
      <c r="F200" s="23" t="s">
        <v>12</v>
      </c>
      <c r="G200" s="8"/>
      <c r="H200" s="8">
        <f>B200-C197</f>
        <v>2110001</v>
      </c>
      <c r="I200" s="8"/>
      <c r="J200" s="8"/>
    </row>
    <row r="201" spans="1:18">
      <c r="A201" s="15" t="s">
        <v>7</v>
      </c>
      <c r="B201" s="15">
        <v>16125000</v>
      </c>
      <c r="C201" s="15">
        <v>16157999</v>
      </c>
      <c r="D201" s="9" t="s">
        <v>12</v>
      </c>
      <c r="E201" s="9">
        <v>1</v>
      </c>
      <c r="F201" s="23" t="s">
        <v>31</v>
      </c>
      <c r="G201" s="8">
        <f>C201-B200</f>
        <v>157999</v>
      </c>
      <c r="H201" s="8"/>
      <c r="I201" s="8"/>
      <c r="J201" s="8"/>
    </row>
    <row r="202" spans="1:18">
      <c r="A202" s="15" t="s">
        <v>7</v>
      </c>
      <c r="B202" s="15">
        <v>17200000</v>
      </c>
      <c r="C202" s="15">
        <v>17314499</v>
      </c>
      <c r="D202" s="10">
        <v>2</v>
      </c>
      <c r="E202" s="9">
        <v>1</v>
      </c>
      <c r="F202" s="23" t="s">
        <v>40</v>
      </c>
      <c r="G202" s="8">
        <f>C202-B202</f>
        <v>114499</v>
      </c>
      <c r="H202" s="8">
        <f>B202-C201</f>
        <v>1042001</v>
      </c>
      <c r="I202" s="8"/>
      <c r="J202" s="8"/>
    </row>
    <row r="203" spans="1:18">
      <c r="A203" s="15" t="s">
        <v>7</v>
      </c>
      <c r="B203" s="15">
        <v>17646000</v>
      </c>
      <c r="C203" s="15">
        <v>17714499</v>
      </c>
      <c r="D203" s="9">
        <v>2</v>
      </c>
      <c r="E203" s="9">
        <v>2</v>
      </c>
      <c r="F203" s="23" t="s">
        <v>41</v>
      </c>
      <c r="G203" s="8">
        <f>C203-B203</f>
        <v>68499</v>
      </c>
      <c r="H203" s="8">
        <f>B203-C202</f>
        <v>331501</v>
      </c>
      <c r="I203" s="8"/>
      <c r="J203" s="8"/>
    </row>
    <row r="204" spans="1:18">
      <c r="A204" s="15" t="s">
        <v>7</v>
      </c>
      <c r="B204" s="15">
        <v>18133500</v>
      </c>
      <c r="C204" s="15">
        <v>18215999</v>
      </c>
      <c r="D204" s="10">
        <v>5</v>
      </c>
      <c r="E204" s="10">
        <v>5</v>
      </c>
      <c r="F204" s="23" t="s">
        <v>27</v>
      </c>
      <c r="G204" s="8">
        <f>C204-B204</f>
        <v>82499</v>
      </c>
      <c r="H204" s="8">
        <f>B204-C203</f>
        <v>419001</v>
      </c>
      <c r="I204" s="8"/>
      <c r="J204" s="8"/>
    </row>
    <row r="205" spans="1:18">
      <c r="A205" s="15" t="s">
        <v>7</v>
      </c>
      <c r="B205" s="15">
        <v>19425000</v>
      </c>
      <c r="C205" s="15">
        <v>19454499</v>
      </c>
      <c r="D205" s="9">
        <v>1</v>
      </c>
      <c r="E205" s="9">
        <v>1</v>
      </c>
      <c r="F205" s="23" t="s">
        <v>20</v>
      </c>
      <c r="G205" s="8">
        <f>C205-B205</f>
        <v>29499</v>
      </c>
      <c r="H205" s="8">
        <f>B205-C204</f>
        <v>1209001</v>
      </c>
      <c r="I205" s="8"/>
      <c r="J205" s="8"/>
    </row>
    <row r="206" spans="1:18">
      <c r="A206" s="15" t="s">
        <v>7</v>
      </c>
      <c r="B206" s="15">
        <v>20504500</v>
      </c>
      <c r="C206" s="15">
        <v>20526999</v>
      </c>
      <c r="D206" s="9" t="s">
        <v>11</v>
      </c>
      <c r="E206" s="9" t="s">
        <v>11</v>
      </c>
      <c r="F206" s="23" t="s">
        <v>11</v>
      </c>
      <c r="G206" s="8"/>
      <c r="H206" s="8"/>
      <c r="I206" s="8"/>
      <c r="J206" s="8"/>
    </row>
    <row r="207" spans="1:18">
      <c r="A207" s="15" t="s">
        <v>7</v>
      </c>
      <c r="B207" s="15">
        <v>20541500</v>
      </c>
      <c r="C207" s="15">
        <v>20598499</v>
      </c>
      <c r="D207" s="9" t="s">
        <v>11</v>
      </c>
      <c r="E207" s="9" t="s">
        <v>11</v>
      </c>
      <c r="F207" s="23" t="s">
        <v>11</v>
      </c>
      <c r="G207" s="17"/>
      <c r="H207" s="17"/>
      <c r="I207" s="8"/>
      <c r="J207" s="8"/>
    </row>
    <row r="208" spans="1:18">
      <c r="A208" s="8"/>
      <c r="B208" s="8"/>
      <c r="C208" s="8"/>
      <c r="D208" s="8"/>
      <c r="E208" s="8"/>
      <c r="F208" s="8"/>
      <c r="G208" s="25">
        <f>AVERAGE(G4:G207)</f>
        <v>63909.988439306355</v>
      </c>
      <c r="H208" s="25">
        <f>AVERAGE(H4:H207)</f>
        <v>602410.5748502994</v>
      </c>
      <c r="I208" s="8"/>
      <c r="J208" s="8"/>
    </row>
    <row r="209" spans="1:14">
      <c r="A209" s="8"/>
      <c r="B209" s="8"/>
      <c r="C209" s="8"/>
      <c r="D209" s="8"/>
      <c r="E209" s="8"/>
      <c r="F209" s="26" t="s">
        <v>57</v>
      </c>
      <c r="G209" s="28" t="s">
        <v>58</v>
      </c>
      <c r="H209" s="27" t="s">
        <v>56</v>
      </c>
      <c r="I209" s="8"/>
      <c r="J209" s="8"/>
    </row>
    <row r="210" spans="1:14">
      <c r="A210" s="8" t="s">
        <v>51</v>
      </c>
      <c r="B210" s="8"/>
      <c r="C210" s="8"/>
      <c r="D210" s="8"/>
      <c r="E210" s="8"/>
      <c r="F210" s="8"/>
      <c r="G210" s="8"/>
      <c r="H210" s="8"/>
      <c r="I210" s="18"/>
      <c r="J210" s="8"/>
      <c r="K210" s="8"/>
      <c r="L210" s="8"/>
      <c r="M210" s="8"/>
    </row>
    <row r="211" spans="1:14">
      <c r="B211" t="s">
        <v>67</v>
      </c>
    </row>
    <row r="212" spans="1:14">
      <c r="B212" t="s">
        <v>61</v>
      </c>
    </row>
    <row r="213" spans="1:14" s="4" customFormat="1">
      <c r="C213" s="32"/>
      <c r="D213" s="4">
        <f>(207-3)*2-68-7</f>
        <v>333</v>
      </c>
      <c r="E213" s="33"/>
      <c r="I213" s="34"/>
    </row>
    <row r="214" spans="1:14" s="4" customFormat="1">
      <c r="B214"/>
      <c r="C214" s="45" t="s">
        <v>68</v>
      </c>
      <c r="D214"/>
      <c r="E214" s="46" t="s">
        <v>69</v>
      </c>
      <c r="F214"/>
      <c r="I214" s="32"/>
      <c r="J214" s="32"/>
      <c r="K214" s="32"/>
      <c r="L214" s="32"/>
      <c r="M214" s="32"/>
      <c r="N214" s="32"/>
    </row>
    <row r="215" spans="1:14" s="4" customFormat="1">
      <c r="B215"/>
      <c r="C215" s="1" t="s">
        <v>72</v>
      </c>
      <c r="D215">
        <f>COUNTIF(D4:E207,"1") +  COUNTIF(D4:E207,"5 then 1*") + COUNTIF(D6:E208,"3 then 1*")</f>
        <v>100</v>
      </c>
      <c r="E215" s="47">
        <f>$D215/$D$226</f>
        <v>0.29411764705882354</v>
      </c>
      <c r="F215"/>
      <c r="G215" s="50">
        <v>1</v>
      </c>
      <c r="H215" s="51">
        <f>COUNTIF(D4:E207,"1")</f>
        <v>94</v>
      </c>
      <c r="I215" s="52">
        <f>H215/$D$225</f>
        <v>0.23039215686274508</v>
      </c>
    </row>
    <row r="216" spans="1:14" s="4" customFormat="1">
      <c r="B216"/>
      <c r="C216">
        <v>2</v>
      </c>
      <c r="D216">
        <f>COUNTIF(D4:E207,"2")</f>
        <v>20</v>
      </c>
      <c r="E216" s="47">
        <f>D216/D$226</f>
        <v>5.8823529411764705E-2</v>
      </c>
      <c r="F216"/>
      <c r="G216" s="53" t="s">
        <v>64</v>
      </c>
      <c r="H216" s="4">
        <f>COUNTIF(D5:E207,"5 then 1*")</f>
        <v>5</v>
      </c>
      <c r="I216" s="54">
        <f>H216/$D$225</f>
        <v>1.2254901960784314E-2</v>
      </c>
    </row>
    <row r="217" spans="1:14" s="4" customFormat="1">
      <c r="B217"/>
      <c r="C217">
        <v>3</v>
      </c>
      <c r="D217">
        <f>COUNTIF(D4:E207,"3")</f>
        <v>74</v>
      </c>
      <c r="E217" s="47">
        <f>D217/D$226</f>
        <v>0.21764705882352942</v>
      </c>
      <c r="F217"/>
      <c r="G217" s="55" t="s">
        <v>66</v>
      </c>
      <c r="H217" s="56">
        <f>COUNTIF(D6:E208,"3 then 1*")</f>
        <v>1</v>
      </c>
      <c r="I217" s="57">
        <f>H217/$D$225</f>
        <v>2.4509803921568627E-3</v>
      </c>
    </row>
    <row r="218" spans="1:14" s="4" customFormat="1">
      <c r="B218"/>
      <c r="C218" s="1" t="s">
        <v>73</v>
      </c>
      <c r="D218">
        <f>COUNTIF(D$4:E$207,"4")+COUNTIF(D$4:E$207,"5 then 4*")</f>
        <v>18</v>
      </c>
      <c r="E218" s="47">
        <f>D218/D$226</f>
        <v>5.2941176470588235E-2</v>
      </c>
      <c r="F218"/>
      <c r="G218" s="50">
        <v>4</v>
      </c>
      <c r="H218" s="51">
        <f>COUNTIF(D$4:E$207,"4")</f>
        <v>17</v>
      </c>
      <c r="I218" s="52">
        <f>H218/$D$225</f>
        <v>4.1666666666666664E-2</v>
      </c>
    </row>
    <row r="219" spans="1:14" s="4" customFormat="1">
      <c r="B219"/>
      <c r="C219">
        <v>5</v>
      </c>
      <c r="D219">
        <f>COUNTIF(D4:E207,"5")</f>
        <v>86</v>
      </c>
      <c r="E219" s="47">
        <f>D219/D$226</f>
        <v>0.25294117647058822</v>
      </c>
      <c r="F219"/>
      <c r="G219" s="55" t="s">
        <v>65</v>
      </c>
      <c r="H219" s="56">
        <f>COUNTIF(D4:E207,"5 then 4*")</f>
        <v>1</v>
      </c>
      <c r="I219" s="57">
        <f>H219/$D$225</f>
        <v>2.4509803921568627E-3</v>
      </c>
    </row>
    <row r="220" spans="1:14" s="4" customFormat="1">
      <c r="B220"/>
      <c r="C220">
        <v>6</v>
      </c>
      <c r="D220">
        <f>COUNTIF(D4:E207,"6")</f>
        <v>42</v>
      </c>
      <c r="E220" s="47">
        <f>D220/D$226</f>
        <v>0.12352941176470589</v>
      </c>
      <c r="F220"/>
    </row>
    <row r="221" spans="1:14" s="4" customFormat="1">
      <c r="B221"/>
      <c r="C221" s="1" t="s">
        <v>11</v>
      </c>
      <c r="D221">
        <f>COUNTIF(D4:E207,"NR")</f>
        <v>42</v>
      </c>
      <c r="E221"/>
      <c r="F221"/>
    </row>
    <row r="222" spans="1:14" s="4" customFormat="1">
      <c r="B222"/>
      <c r="C222" s="1" t="s">
        <v>12</v>
      </c>
      <c r="D222">
        <f>COUNTIF(D4:E207,"M")</f>
        <v>22</v>
      </c>
      <c r="E222"/>
      <c r="F222"/>
    </row>
    <row r="223" spans="1:14" s="4" customFormat="1">
      <c r="B223"/>
      <c r="C223" s="48" t="s">
        <v>14</v>
      </c>
      <c r="D223" s="3">
        <f>COUNTIF(D4:E207,"CE")</f>
        <v>3</v>
      </c>
      <c r="E223"/>
      <c r="F223"/>
    </row>
    <row r="224" spans="1:14" s="4" customFormat="1">
      <c r="B224"/>
      <c r="C224" s="45" t="s">
        <v>13</v>
      </c>
      <c r="D224" s="46">
        <f>COUNTIF(D4:E207,"ND")</f>
        <v>1</v>
      </c>
      <c r="E224"/>
      <c r="F224"/>
      <c r="I224" s="34"/>
    </row>
    <row r="225" spans="2:18" s="4" customFormat="1">
      <c r="B225"/>
      <c r="C225" t="s">
        <v>70</v>
      </c>
      <c r="D225">
        <f>SUM(D215:D224)</f>
        <v>408</v>
      </c>
      <c r="E225"/>
      <c r="F225"/>
      <c r="I225" s="32"/>
      <c r="J225" s="32"/>
      <c r="K225" s="32"/>
      <c r="L225" s="32"/>
      <c r="M225" s="32"/>
      <c r="N225" s="32"/>
      <c r="P225" s="33"/>
      <c r="Q225" s="33"/>
    </row>
    <row r="226" spans="2:18" s="4" customFormat="1">
      <c r="B226"/>
      <c r="C226" s="1" t="s">
        <v>71</v>
      </c>
      <c r="D226">
        <f>SUM(D215:D220)</f>
        <v>340</v>
      </c>
      <c r="E226" s="49"/>
      <c r="F226" s="46"/>
      <c r="I226" s="5"/>
      <c r="J226" s="5"/>
      <c r="K226" s="5"/>
      <c r="L226" s="5"/>
      <c r="M226" s="5"/>
      <c r="N226" s="5"/>
      <c r="P226" s="35"/>
      <c r="Q226" s="5"/>
    </row>
    <row r="227" spans="2:18" s="4" customFormat="1">
      <c r="B227"/>
      <c r="C227"/>
      <c r="D227"/>
      <c r="E227"/>
      <c r="F227"/>
      <c r="I227" s="5"/>
      <c r="J227" s="5"/>
      <c r="K227" s="5"/>
      <c r="L227" s="5"/>
      <c r="M227" s="5"/>
      <c r="N227" s="5"/>
      <c r="P227" s="35"/>
      <c r="Q227" s="5"/>
    </row>
    <row r="228" spans="2:18" s="4" customFormat="1">
      <c r="B228"/>
      <c r="C228" s="1"/>
      <c r="D228"/>
      <c r="E228"/>
      <c r="F228"/>
      <c r="I228" s="5"/>
      <c r="J228" s="5"/>
      <c r="K228" s="5"/>
      <c r="L228" s="5"/>
      <c r="M228" s="5"/>
      <c r="N228" s="5"/>
      <c r="P228" s="36"/>
      <c r="Q228" s="37"/>
    </row>
    <row r="229" spans="2:18" s="4" customFormat="1">
      <c r="I229" s="5"/>
      <c r="J229" s="5"/>
      <c r="K229" s="5"/>
      <c r="L229" s="5"/>
      <c r="M229" s="5"/>
      <c r="N229" s="5"/>
      <c r="P229" s="35"/>
      <c r="Q229" s="35"/>
    </row>
    <row r="230" spans="2:18" s="4" customFormat="1">
      <c r="I230" s="5"/>
      <c r="J230" s="5"/>
      <c r="K230" s="5"/>
      <c r="L230" s="5"/>
      <c r="M230" s="5"/>
      <c r="N230" s="5"/>
    </row>
    <row r="231" spans="2:18" s="4" customFormat="1">
      <c r="I231" s="5"/>
      <c r="J231" s="5"/>
      <c r="K231" s="5"/>
      <c r="L231" s="5"/>
      <c r="M231" s="5"/>
      <c r="N231" s="5"/>
    </row>
    <row r="232" spans="2:18" s="4" customFormat="1">
      <c r="O232" s="38"/>
    </row>
    <row r="233" spans="2:18" s="4" customFormat="1">
      <c r="I233" s="34"/>
    </row>
    <row r="234" spans="2:18" s="4" customFormat="1">
      <c r="I234" s="34"/>
      <c r="P234" s="33"/>
    </row>
    <row r="235" spans="2:18" s="4" customFormat="1">
      <c r="I235" s="32"/>
      <c r="J235" s="32"/>
      <c r="K235" s="32"/>
      <c r="L235" s="32"/>
      <c r="M235" s="32"/>
      <c r="N235" s="32"/>
      <c r="R235" s="39"/>
    </row>
    <row r="236" spans="2:18" s="4" customFormat="1">
      <c r="I236" s="5"/>
      <c r="J236" s="5"/>
      <c r="K236" s="5"/>
      <c r="L236" s="5"/>
      <c r="M236" s="5"/>
      <c r="N236" s="5"/>
      <c r="P236" s="40"/>
    </row>
    <row r="237" spans="2:18" s="4" customFormat="1">
      <c r="I237" s="5"/>
      <c r="J237" s="5"/>
      <c r="K237" s="5"/>
      <c r="L237" s="5"/>
      <c r="M237" s="5"/>
      <c r="N237" s="5"/>
      <c r="P237" s="40"/>
    </row>
    <row r="238" spans="2:18" s="4" customFormat="1">
      <c r="I238" s="5"/>
      <c r="J238" s="5"/>
      <c r="K238" s="5"/>
      <c r="L238" s="5"/>
      <c r="M238" s="5"/>
      <c r="N238" s="5"/>
      <c r="P238" s="40"/>
    </row>
    <row r="239" spans="2:18" s="4" customFormat="1">
      <c r="I239" s="5"/>
      <c r="J239" s="5"/>
      <c r="K239" s="5"/>
      <c r="L239" s="5"/>
      <c r="M239" s="5"/>
      <c r="N239" s="5"/>
      <c r="P239" s="40"/>
    </row>
    <row r="240" spans="2:18" s="4" customFormat="1">
      <c r="I240" s="5"/>
      <c r="J240" s="5"/>
      <c r="K240" s="5"/>
      <c r="L240" s="5"/>
      <c r="M240" s="5"/>
      <c r="N240" s="5"/>
      <c r="P240" s="40"/>
    </row>
    <row r="241" spans="9:17" s="4" customFormat="1">
      <c r="I241" s="5"/>
      <c r="J241" s="5"/>
      <c r="K241" s="5"/>
      <c r="L241" s="5"/>
      <c r="M241" s="5"/>
      <c r="N241" s="5"/>
      <c r="P241" s="41"/>
    </row>
    <row r="242" spans="9:17" s="4" customFormat="1">
      <c r="P242" s="42"/>
    </row>
    <row r="243" spans="9:17" s="4" customFormat="1">
      <c r="I243" s="34"/>
      <c r="L243" s="38"/>
    </row>
    <row r="244" spans="9:17" s="4" customFormat="1">
      <c r="I244" s="34"/>
    </row>
    <row r="245" spans="9:17" s="4" customFormat="1">
      <c r="I245" s="34"/>
    </row>
    <row r="246" spans="9:17" s="4" customFormat="1">
      <c r="I246" s="34"/>
      <c r="P246" s="43"/>
    </row>
    <row r="247" spans="9:17" s="4" customFormat="1">
      <c r="I247" s="32"/>
      <c r="J247" s="32"/>
      <c r="K247" s="32"/>
      <c r="L247" s="32"/>
      <c r="M247" s="32"/>
      <c r="N247" s="32"/>
      <c r="P247" s="33"/>
      <c r="Q247" s="33"/>
    </row>
    <row r="248" spans="9:17" s="4" customFormat="1">
      <c r="I248" s="6"/>
      <c r="J248" s="6"/>
      <c r="K248" s="6"/>
      <c r="L248" s="6"/>
      <c r="M248" s="6"/>
      <c r="N248" s="6"/>
      <c r="P248" s="35"/>
      <c r="Q248" s="35"/>
    </row>
    <row r="249" spans="9:17" s="4" customFormat="1">
      <c r="I249" s="6"/>
      <c r="J249" s="44"/>
      <c r="K249" s="6"/>
      <c r="L249" s="6"/>
      <c r="M249" s="6"/>
      <c r="N249" s="6"/>
    </row>
    <row r="250" spans="9:17" s="4" customFormat="1">
      <c r="I250" s="6"/>
      <c r="J250" s="44"/>
      <c r="K250" s="6"/>
      <c r="L250" s="6"/>
      <c r="M250" s="6"/>
      <c r="N250" s="6"/>
    </row>
    <row r="251" spans="9:17" s="4" customFormat="1">
      <c r="I251" s="6"/>
      <c r="J251" s="44"/>
      <c r="K251" s="6"/>
      <c r="L251" s="44"/>
      <c r="M251" s="6"/>
      <c r="N251" s="6"/>
    </row>
    <row r="252" spans="9:17" s="4" customFormat="1">
      <c r="I252" s="6"/>
      <c r="J252" s="44"/>
      <c r="K252" s="6"/>
      <c r="L252" s="6"/>
      <c r="M252" s="6"/>
      <c r="N252" s="6"/>
    </row>
    <row r="253" spans="9:17" s="4" customFormat="1">
      <c r="I253" s="6"/>
      <c r="J253" s="6"/>
      <c r="K253" s="6"/>
      <c r="L253" s="6"/>
      <c r="M253" s="6"/>
      <c r="N253" s="6"/>
    </row>
    <row r="254" spans="9:17" s="4" customFormat="1"/>
    <row r="255" spans="9:17" s="4" customFormat="1">
      <c r="I255" s="34"/>
      <c r="L255" s="6"/>
    </row>
    <row r="256" spans="9:17" s="4" customFormat="1">
      <c r="I256" s="34"/>
    </row>
    <row r="257" spans="9:9" s="4" customFormat="1">
      <c r="I257" s="34"/>
    </row>
    <row r="258" spans="9:9" s="4" customFormat="1">
      <c r="I258" s="34"/>
    </row>
    <row r="259" spans="9:9" s="4" customFormat="1">
      <c r="I259" s="34"/>
    </row>
    <row r="260" spans="9:9" s="4" customFormat="1">
      <c r="I260" s="34"/>
    </row>
    <row r="261" spans="9:9" s="4" customFormat="1">
      <c r="I261" s="34"/>
    </row>
    <row r="262" spans="9:9" s="4" customFormat="1">
      <c r="I262" s="34"/>
    </row>
    <row r="263" spans="9:9" s="4" customFormat="1">
      <c r="I263" s="34"/>
    </row>
  </sheetData>
  <phoneticPr fontId="3" type="noConversion"/>
  <pageMargins left="0.75" right="0.75" top="1" bottom="1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 S2</vt:lpstr>
    </vt:vector>
  </TitlesOfParts>
  <Company>(NIH/NICHD) [F]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Ming-An Sun</dc:creator>
  <cp:lastModifiedBy>Microsoft Office User</cp:lastModifiedBy>
  <cp:lastPrinted>2017-08-09T19:22:08Z</cp:lastPrinted>
  <dcterms:created xsi:type="dcterms:W3CDTF">2016-07-28T13:31:27Z</dcterms:created>
  <dcterms:modified xsi:type="dcterms:W3CDTF">2020-08-28T19:21:46Z</dcterms:modified>
</cp:coreProperties>
</file>