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s-Cas9" sheetId="1" r:id="rId3"/>
    <sheet state="visible" name="vas-Cas9" sheetId="2" r:id="rId4"/>
    <sheet state="visible" name="Ubi-Cas9" sheetId="3" r:id="rId5"/>
    <sheet state="visible" name="BicC-Cas9" sheetId="4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38">
      <text>
        <t xml:space="preserve">Microsoft Office User:
</t>
      </text>
    </comment>
    <comment authorId="0" ref="D41">
      <text>
        <t xml:space="preserve">Microsoft Office User:
</t>
      </text>
    </comment>
    <comment authorId="0" ref="D44">
      <text>
        <t xml:space="preserve">Microsoft Office User:
</t>
      </text>
    </comment>
    <comment authorId="0" ref="D71">
      <text>
        <t xml:space="preserve">Microsoft Office User:
</t>
      </text>
    </comment>
  </commentList>
</comments>
</file>

<file path=xl/sharedStrings.xml><?xml version="1.0" encoding="utf-8"?>
<sst xmlns="http://schemas.openxmlformats.org/spreadsheetml/2006/main" count="1354" uniqueCount="72">
  <si>
    <t>Glossary</t>
  </si>
  <si>
    <t xml:space="preserve">A Progeny of F0 cross with Maternal Cas9 </t>
  </si>
  <si>
    <t>R = Cas 9: dsRed phenotype</t>
  </si>
  <si>
    <t xml:space="preserve">♀w+/w+; nos-Cas9/+  X ♂w-,y-, 2x gRNA; +/+ </t>
  </si>
  <si>
    <t>Zygotic+Deposition</t>
  </si>
  <si>
    <t>Deposition</t>
  </si>
  <si>
    <t>G = gRNA: GFPphenotype</t>
  </si>
  <si>
    <t xml:space="preserve">♀Cas9/+ (III) X ♂w-,y-, 2x gRNA (I) </t>
  </si>
  <si>
    <t>batch #1 (10♀ x 10 ♂)</t>
  </si>
  <si>
    <t>Phenotype</t>
  </si>
  <si>
    <t>R</t>
  </si>
  <si>
    <t>RGywM</t>
  </si>
  <si>
    <t>RGyw</t>
  </si>
  <si>
    <t>RGw</t>
  </si>
  <si>
    <t xml:space="preserve">♀w+/w+; vas-Cas9/+  X ♂w-,y-, 2x gRNA; +/+ </t>
  </si>
  <si>
    <t>GywM</t>
  </si>
  <si>
    <t>Gyw</t>
  </si>
  <si>
    <t>G</t>
  </si>
  <si>
    <t>WT</t>
  </si>
  <si>
    <t>total</t>
  </si>
  <si>
    <t>cut@W</t>
  </si>
  <si>
    <t>cut@Y</t>
  </si>
  <si>
    <t>w = white phenotype</t>
  </si>
  <si>
    <t>♀</t>
  </si>
  <si>
    <t>y = yellow phenotype</t>
  </si>
  <si>
    <t>♂</t>
  </si>
  <si>
    <t>M = mosaic for white phenotype</t>
  </si>
  <si>
    <t>batch #2 (10♀ x 10 ♂)</t>
  </si>
  <si>
    <t>♀ = female</t>
  </si>
  <si>
    <t>♂ = male</t>
  </si>
  <si>
    <t>collect and keep</t>
  </si>
  <si>
    <t>batch #3 (10♀ x 10 ♂)</t>
  </si>
  <si>
    <t xml:space="preserve">B Progeny of F0 cross with Paternal Cas9 </t>
  </si>
  <si>
    <t>♀w-,y-, 2x gRNA/+ (I)  X ♂Cas9/+ (III)</t>
  </si>
  <si>
    <t>♀w-,y-, 2x gRNA/w+, y+; +/+  X  ♂w+,y+; nos-Cas9/+</t>
  </si>
  <si>
    <t>Gw</t>
  </si>
  <si>
    <t>Zygotic</t>
  </si>
  <si>
    <t>A Progeny of F1 Trans-het ♀ with Maternal Cas9: ♀w-,y-, 2x gRNA(GFP)/+; Cas9(RFP)/+ [RGywM] X ♂ w+/w+ (Canton S)</t>
  </si>
  <si>
    <t>Ry</t>
  </si>
  <si>
    <t>Rw</t>
  </si>
  <si>
    <t>Ryw</t>
  </si>
  <si>
    <t>RGwM</t>
  </si>
  <si>
    <t xml:space="preserve">RGy </t>
  </si>
  <si>
    <t>RG</t>
  </si>
  <si>
    <t>Gy</t>
  </si>
  <si>
    <t>yW</t>
  </si>
  <si>
    <t>Yw</t>
  </si>
  <si>
    <t>yw</t>
  </si>
  <si>
    <t>w#</t>
  </si>
  <si>
    <t>W#</t>
  </si>
  <si>
    <t>G#</t>
  </si>
  <si>
    <t>w(noG)#</t>
  </si>
  <si>
    <t>#y</t>
  </si>
  <si>
    <t>Cut@W</t>
  </si>
  <si>
    <t>HDR%</t>
  </si>
  <si>
    <t>R1@W</t>
  </si>
  <si>
    <t>ywM</t>
  </si>
  <si>
    <t>W%</t>
  </si>
  <si>
    <t>wCUT%</t>
  </si>
  <si>
    <t>wHDR%</t>
  </si>
  <si>
    <t>w[R2]%</t>
  </si>
  <si>
    <t>RywM</t>
  </si>
  <si>
    <t>#w</t>
  </si>
  <si>
    <t>#W</t>
  </si>
  <si>
    <t>#G</t>
  </si>
  <si>
    <t>#w(noG)</t>
  </si>
  <si>
    <t>yCut%</t>
  </si>
  <si>
    <t>A Progeny of F1 Trans-het ♀ with Paternal Cas9: ♀w-,y-, 2x gRNA(GFP)/+; Cas9(RFP)/+ [RGywM] X ♂ w+/w+ (Canton S)</t>
  </si>
  <si>
    <t>A Progeny of F1 Hetero ♀ with Maternal Cas9: ♀w-,y-, 2x gRNA(GFP)/+; +/+ [GywM] X ♂ w-/w-</t>
  </si>
  <si>
    <t>A Progeny of F2 Trans-het ♀: ♀w-,y-, 2x gRNA(GFP)/+; Cas9(RFP)/+ [RGywM] X ♂ w+/w+ (Canton S)</t>
  </si>
  <si>
    <t xml:space="preserve">A Progeny of F2 Hetero ♀ with Maternal Cas9: ♀w-,y-, 2x gRNA(GFP)/+; +/+ [GywM] X ♂ w–/w– </t>
  </si>
  <si>
    <t>A Progeny of F2 Hetero ♀ with Maternal Cas9: ♀w-,y-, 2x gRNA(GFP)/+; +/+ [GywM] X ♂ w–/w–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</si>
</sst>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2.0"/>
      <color rgb="FF000000"/>
      <name val="Calibri"/>
    </font>
    <font>
      <b/>
      <sz val="12.0"/>
      <color rgb="FF000000"/>
      <name val="Calibri"/>
    </font>
    <font>
      <sz val="12.0"/>
      <name val="Calibri"/>
    </font>
    <font>
      <i/>
      <sz val="12.0"/>
      <color rgb="FF000000"/>
      <name val="Calibri"/>
    </font>
    <font>
      <sz val="12.0"/>
      <color rgb="FF00B050"/>
      <name val="Calibri"/>
    </font>
    <font>
      <b/>
      <sz val="12.0"/>
      <color rgb="FFFF0000"/>
      <name val="Calibri"/>
    </font>
    <font>
      <sz val="12.0"/>
      <color rgb="FF92D05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6DCE4"/>
        <bgColor rgb="FFD6DCE4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7E79"/>
        <bgColor rgb="FFFF7E79"/>
      </patternFill>
    </fill>
    <fill>
      <patternFill patternType="solid">
        <fgColor rgb="FF92D050"/>
        <bgColor rgb="FF92D050"/>
      </patternFill>
    </fill>
    <fill>
      <patternFill patternType="solid">
        <fgColor rgb="FF73FEFF"/>
        <bgColor rgb="FF73FEFF"/>
      </patternFill>
    </fill>
    <fill>
      <patternFill patternType="solid">
        <fgColor rgb="FFD9D9D9"/>
        <bgColor rgb="FFD9D9D9"/>
      </patternFill>
    </fill>
    <fill>
      <patternFill patternType="solid">
        <fgColor rgb="FFB4C6E7"/>
        <bgColor rgb="FFB4C6E7"/>
      </patternFill>
    </fill>
    <fill>
      <patternFill patternType="solid">
        <fgColor rgb="FFFFC000"/>
        <bgColor rgb="FFFFC000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35">
    <border/>
    <border>
      <left/>
      <right/>
      <top/>
      <bottom/>
    </border>
    <border>
      <right/>
    </border>
    <border>
      <right/>
      <top/>
      <bottom/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/>
      <bottom/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Font="1"/>
    <xf borderId="1" fillId="2" fontId="0" numFmtId="0" xfId="0" applyBorder="1" applyFill="1" applyFont="1"/>
    <xf borderId="2" fillId="0" fontId="2" numFmtId="0" xfId="0" applyAlignment="1" applyBorder="1" applyFont="1">
      <alignment vertical="bottom"/>
    </xf>
    <xf borderId="0" fillId="0" fontId="0" numFmtId="0" xfId="0" applyAlignment="1" applyFont="1">
      <alignment vertical="center"/>
    </xf>
    <xf borderId="3" fillId="2" fontId="0" numFmtId="0" xfId="0" applyAlignment="1" applyBorder="1" applyFont="1">
      <alignment shrinkToFit="0" vertical="bottom" wrapText="0"/>
    </xf>
    <xf borderId="3" fillId="2" fontId="0" numFmtId="0" xfId="0" applyAlignment="1" applyBorder="1" applyFont="1">
      <alignment vertical="bottom"/>
    </xf>
    <xf borderId="1" fillId="2" fontId="1" numFmtId="0" xfId="0" applyBorder="1" applyFont="1"/>
    <xf borderId="4" fillId="0" fontId="2" numFmtId="0" xfId="0" applyAlignment="1" applyBorder="1" applyFont="1">
      <alignment vertical="bottom"/>
    </xf>
    <xf borderId="5" fillId="3" fontId="0" numFmtId="0" xfId="0" applyBorder="1" applyFill="1" applyFont="1"/>
    <xf borderId="6" fillId="3" fontId="0" numFmtId="0" xfId="0" applyBorder="1" applyFont="1"/>
    <xf borderId="0" fillId="0" fontId="2" numFmtId="0" xfId="0" applyAlignment="1" applyFont="1">
      <alignment vertical="bottom"/>
    </xf>
    <xf borderId="5" fillId="4" fontId="0" numFmtId="0" xfId="0" applyBorder="1" applyFill="1" applyFont="1"/>
    <xf borderId="0" fillId="0" fontId="0" numFmtId="0" xfId="0" applyFont="1"/>
    <xf borderId="6" fillId="4" fontId="0" numFmtId="0" xfId="0" applyBorder="1" applyFont="1"/>
    <xf borderId="7" fillId="0" fontId="2" numFmtId="0" xfId="0" applyAlignment="1" applyBorder="1" applyFont="1">
      <alignment vertical="bottom"/>
    </xf>
    <xf borderId="0" fillId="0" fontId="0" numFmtId="0" xfId="0" applyFont="1"/>
    <xf borderId="8" fillId="2" fontId="1" numFmtId="0" xfId="0" applyAlignment="1" applyBorder="1" applyFont="1">
      <alignment shrinkToFit="0" vertical="bottom" wrapText="0"/>
    </xf>
    <xf borderId="1" fillId="5" fontId="0" numFmtId="0" xfId="0" applyBorder="1" applyFill="1" applyFont="1"/>
    <xf borderId="9" fillId="5" fontId="3" numFmtId="0" xfId="0" applyBorder="1" applyFont="1"/>
    <xf borderId="10" fillId="0" fontId="2" numFmtId="0" xfId="0" applyAlignment="1" applyBorder="1" applyFont="1">
      <alignment vertical="bottom"/>
    </xf>
    <xf borderId="11" fillId="6" fontId="0" numFmtId="0" xfId="0" applyAlignment="1" applyBorder="1" applyFill="1" applyFont="1">
      <alignment horizontal="center"/>
    </xf>
    <xf borderId="8" fillId="2" fontId="0" numFmtId="0" xfId="0" applyAlignment="1" applyBorder="1" applyFont="1">
      <alignment vertical="bottom"/>
    </xf>
    <xf borderId="11" fillId="2" fontId="0" numFmtId="0" xfId="0" applyAlignment="1" applyBorder="1" applyFont="1">
      <alignment horizontal="center"/>
    </xf>
    <xf borderId="12" fillId="5" fontId="2" numFmtId="0" xfId="0" applyAlignment="1" applyBorder="1" applyFont="1">
      <alignment vertical="bottom"/>
    </xf>
    <xf borderId="9" fillId="2" fontId="0" numFmtId="0" xfId="0" applyAlignment="1" applyBorder="1" applyFont="1">
      <alignment horizontal="center"/>
    </xf>
    <xf borderId="13" fillId="2" fontId="0" numFmtId="0" xfId="0" applyAlignment="1" applyBorder="1" applyFont="1">
      <alignment vertical="bottom"/>
    </xf>
    <xf borderId="14" fillId="3" fontId="0" numFmtId="0" xfId="0" applyAlignment="1" applyBorder="1" applyFont="1">
      <alignment shrinkToFit="0" vertical="bottom" wrapText="0"/>
    </xf>
    <xf borderId="11" fillId="7" fontId="0" numFmtId="0" xfId="0" applyAlignment="1" applyBorder="1" applyFill="1" applyFont="1">
      <alignment horizontal="center"/>
    </xf>
    <xf borderId="15" fillId="3" fontId="2" numFmtId="0" xfId="0" applyAlignment="1" applyBorder="1" applyFont="1">
      <alignment vertical="bottom"/>
    </xf>
    <xf borderId="14" fillId="4" fontId="0" numFmtId="0" xfId="0" applyAlignment="1" applyBorder="1" applyFont="1">
      <alignment shrinkToFit="0" vertical="bottom" wrapText="0"/>
    </xf>
    <xf borderId="16" fillId="0" fontId="0" numFmtId="0" xfId="0" applyAlignment="1" applyBorder="1" applyFont="1">
      <alignment horizontal="center"/>
    </xf>
    <xf borderId="15" fillId="4" fontId="2" numFmtId="0" xfId="0" applyAlignment="1" applyBorder="1" applyFont="1">
      <alignment vertical="bottom"/>
    </xf>
    <xf borderId="17" fillId="0" fontId="0" numFmtId="0" xfId="0" applyAlignment="1" applyBorder="1" applyFont="1">
      <alignment horizontal="center"/>
    </xf>
    <xf borderId="2" fillId="0" fontId="0" numFmtId="0" xfId="0" applyAlignment="1" applyBorder="1" applyFont="1">
      <alignment vertical="bottom"/>
    </xf>
    <xf borderId="18" fillId="5" fontId="0" numFmtId="0" xfId="0" applyAlignment="1" applyBorder="1" applyFont="1">
      <alignment vertical="bottom"/>
    </xf>
    <xf borderId="19" fillId="5" fontId="3" numFmtId="0" xfId="0" applyAlignment="1" applyBorder="1" applyFont="1">
      <alignment vertical="bottom"/>
    </xf>
    <xf borderId="20" fillId="3" fontId="0" numFmtId="0" xfId="0" applyAlignment="1" applyBorder="1" applyFont="1">
      <alignment horizontal="left"/>
    </xf>
    <xf borderId="19" fillId="6" fontId="0" numFmtId="0" xfId="0" applyAlignment="1" applyBorder="1" applyFont="1">
      <alignment horizontal="center" vertical="bottom"/>
    </xf>
    <xf borderId="19" fillId="2" fontId="0" numFmtId="0" xfId="0" applyAlignment="1" applyBorder="1" applyFont="1">
      <alignment horizontal="center" vertical="bottom"/>
    </xf>
    <xf borderId="20" fillId="4" fontId="0" numFmtId="0" xfId="0" applyAlignment="1" applyBorder="1" applyFont="1">
      <alignment horizontal="left"/>
    </xf>
    <xf borderId="19" fillId="7" fontId="0" numFmtId="0" xfId="0" applyAlignment="1" applyBorder="1" applyFont="1">
      <alignment horizontal="center" vertical="bottom"/>
    </xf>
    <xf borderId="21" fillId="5" fontId="0" numFmtId="0" xfId="0" applyBorder="1" applyFont="1"/>
    <xf borderId="19" fillId="0" fontId="0" numFmtId="0" xfId="0" applyAlignment="1" applyBorder="1" applyFont="1">
      <alignment horizontal="center" vertical="bottom"/>
    </xf>
    <xf borderId="19" fillId="3" fontId="0" numFmtId="0" xfId="0" applyAlignment="1" applyBorder="1" applyFont="1">
      <alignment vertical="bottom"/>
    </xf>
    <xf borderId="19" fillId="4" fontId="0" numFmtId="0" xfId="0" applyAlignment="1" applyBorder="1" applyFont="1">
      <alignment vertical="bottom"/>
    </xf>
    <xf borderId="22" fillId="0" fontId="0" numFmtId="0" xfId="0" applyAlignment="1" applyBorder="1" applyFont="1">
      <alignment horizontal="center"/>
    </xf>
    <xf borderId="14" fillId="4" fontId="0" numFmtId="0" xfId="0" applyAlignment="1" applyBorder="1" applyFont="1">
      <alignment vertical="bottom"/>
    </xf>
    <xf borderId="21" fillId="8" fontId="0" numFmtId="0" xfId="0" applyAlignment="1" applyBorder="1" applyFill="1" applyFont="1">
      <alignment horizontal="center"/>
    </xf>
    <xf borderId="23" fillId="5" fontId="0" numFmtId="0" xfId="0" applyAlignment="1" applyBorder="1" applyFont="1">
      <alignment vertical="bottom"/>
    </xf>
    <xf borderId="23" fillId="0" fontId="2" numFmtId="0" xfId="0" applyAlignment="1" applyBorder="1" applyFont="1">
      <alignment vertical="bottom"/>
    </xf>
    <xf borderId="23" fillId="8" fontId="0" numFmtId="0" xfId="0" applyAlignment="1" applyBorder="1" applyFont="1">
      <alignment horizontal="center" vertical="bottom"/>
    </xf>
    <xf borderId="24" fillId="5" fontId="0" numFmtId="0" xfId="0" applyAlignment="1" applyBorder="1" applyFont="1">
      <alignment horizontal="center"/>
    </xf>
    <xf borderId="23" fillId="0" fontId="0" numFmtId="0" xfId="0" applyAlignment="1" applyBorder="1" applyFont="1">
      <alignment horizontal="center"/>
    </xf>
    <xf borderId="23" fillId="5" fontId="2" numFmtId="0" xfId="0" applyAlignment="1" applyBorder="1" applyFont="1">
      <alignment vertical="bottom"/>
    </xf>
    <xf borderId="25" fillId="9" fontId="1" numFmtId="0" xfId="0" applyAlignment="1" applyBorder="1" applyFill="1" applyFont="1">
      <alignment horizontal="center"/>
    </xf>
    <xf borderId="23" fillId="9" fontId="1" numFmtId="0" xfId="0" applyAlignment="1" applyBorder="1" applyFont="1">
      <alignment horizontal="center" vertical="bottom"/>
    </xf>
    <xf borderId="25" fillId="5" fontId="0" numFmtId="0" xfId="0" applyBorder="1" applyFont="1"/>
    <xf borderId="23" fillId="5" fontId="0" numFmtId="0" xfId="0" applyAlignment="1" applyBorder="1" applyFont="1">
      <alignment horizontal="right" vertical="bottom"/>
    </xf>
    <xf borderId="26" fillId="5" fontId="0" numFmtId="0" xfId="0" applyBorder="1" applyFont="1"/>
    <xf borderId="26" fillId="0" fontId="0" numFmtId="0" xfId="0" applyAlignment="1" applyBorder="1" applyFont="1">
      <alignment horizontal="center"/>
    </xf>
    <xf borderId="18" fillId="0" fontId="2" numFmtId="0" xfId="0" applyAlignment="1" applyBorder="1" applyFont="1">
      <alignment vertical="bottom"/>
    </xf>
    <xf borderId="27" fillId="9" fontId="1" numFmtId="0" xfId="0" applyAlignment="1" applyBorder="1" applyFont="1">
      <alignment horizontal="center"/>
    </xf>
    <xf borderId="2" fillId="0" fontId="0" numFmtId="0" xfId="0" applyBorder="1" applyFont="1"/>
    <xf borderId="23" fillId="0" fontId="0" numFmtId="0" xfId="0" applyAlignment="1" applyBorder="1" applyFont="1">
      <alignment horizontal="center" vertical="bottom"/>
    </xf>
    <xf borderId="7" fillId="5" fontId="0" numFmtId="0" xfId="0" applyAlignment="1" applyBorder="1" applyFont="1">
      <alignment shrinkToFit="0" vertical="bottom" wrapText="0"/>
    </xf>
    <xf borderId="14" fillId="0" fontId="2" numFmtId="0" xfId="0" applyAlignment="1" applyBorder="1" applyFont="1">
      <alignment vertical="bottom"/>
    </xf>
    <xf borderId="27" fillId="5" fontId="0" numFmtId="0" xfId="0" applyBorder="1" applyFont="1"/>
    <xf borderId="19" fillId="0" fontId="2" numFmtId="0" xfId="0" applyAlignment="1" applyBorder="1" applyFont="1">
      <alignment vertical="bottom"/>
    </xf>
    <xf borderId="28" fillId="0" fontId="0" numFmtId="0" xfId="0" applyBorder="1" applyFont="1"/>
    <xf borderId="17" fillId="0" fontId="0" numFmtId="0" xfId="0" applyBorder="1" applyFont="1"/>
    <xf borderId="21" fillId="5" fontId="0" numFmtId="0" xfId="0" applyAlignment="1" applyBorder="1" applyFont="1">
      <alignment horizontal="center"/>
    </xf>
    <xf borderId="29" fillId="0" fontId="0" numFmtId="0" xfId="0" applyBorder="1" applyFont="1"/>
    <xf borderId="22" fillId="8" fontId="0" numFmtId="0" xfId="0" applyAlignment="1" applyBorder="1" applyFont="1">
      <alignment vertical="bottom"/>
    </xf>
    <xf borderId="30" fillId="0" fontId="0" numFmtId="0" xfId="0" applyBorder="1" applyFont="1"/>
    <xf borderId="26" fillId="8" fontId="0" numFmtId="0" xfId="0" applyBorder="1" applyFont="1"/>
    <xf borderId="7" fillId="5" fontId="0" numFmtId="0" xfId="0" applyAlignment="1" applyBorder="1" applyFont="1">
      <alignment vertical="bottom"/>
    </xf>
    <xf borderId="31" fillId="0" fontId="2" numFmtId="0" xfId="0" applyAlignment="1" applyBorder="1" applyFont="1">
      <alignment vertical="bottom"/>
    </xf>
    <xf borderId="7" fillId="10" fontId="0" numFmtId="0" xfId="0" applyAlignment="1" applyBorder="1" applyFill="1" applyFont="1">
      <alignment shrinkToFit="0" vertical="bottom" wrapText="0"/>
    </xf>
    <xf borderId="7" fillId="10" fontId="0" numFmtId="0" xfId="0" applyAlignment="1" applyBorder="1" applyFont="1">
      <alignment vertical="bottom"/>
    </xf>
    <xf borderId="0" fillId="0" fontId="0" numFmtId="0" xfId="0" applyAlignment="1" applyFont="1">
      <alignment horizontal="center"/>
    </xf>
    <xf borderId="8" fillId="10" fontId="1" numFmtId="0" xfId="0" applyAlignment="1" applyBorder="1" applyFont="1">
      <alignment shrinkToFit="0" vertical="bottom" wrapText="0"/>
    </xf>
    <xf borderId="8" fillId="10" fontId="0" numFmtId="0" xfId="0" applyAlignment="1" applyBorder="1" applyFont="1">
      <alignment vertical="bottom"/>
    </xf>
    <xf borderId="0" fillId="0" fontId="1" numFmtId="0" xfId="0" applyAlignment="1" applyFont="1">
      <alignment horizontal="center"/>
    </xf>
    <xf borderId="13" fillId="10" fontId="0" numFmtId="0" xfId="0" applyAlignment="1" applyBorder="1" applyFont="1">
      <alignment vertical="bottom"/>
    </xf>
    <xf borderId="1" fillId="10" fontId="0" numFmtId="0" xfId="0" applyBorder="1" applyFont="1"/>
    <xf borderId="0" fillId="0" fontId="0" numFmtId="0" xfId="0" applyAlignment="1" applyFont="1">
      <alignment vertical="bottom"/>
    </xf>
    <xf borderId="19" fillId="0" fontId="3" numFmtId="0" xfId="0" applyAlignment="1" applyBorder="1" applyFont="1">
      <alignment vertical="bottom"/>
    </xf>
    <xf borderId="1" fillId="10" fontId="1" numFmtId="0" xfId="0" applyBorder="1" applyFont="1"/>
    <xf borderId="0" fillId="0" fontId="1" numFmtId="0" xfId="0" applyFont="1"/>
    <xf borderId="9" fillId="0" fontId="3" numFmtId="0" xfId="0" applyBorder="1" applyFont="1"/>
    <xf borderId="9" fillId="6" fontId="0" numFmtId="0" xfId="0" applyAlignment="1" applyBorder="1" applyFont="1">
      <alignment horizontal="center"/>
    </xf>
    <xf borderId="9" fillId="7" fontId="0" numFmtId="0" xfId="0" applyAlignment="1" applyBorder="1" applyFont="1">
      <alignment horizontal="center"/>
    </xf>
    <xf borderId="9" fillId="0" fontId="0" numFmtId="0" xfId="0" applyAlignment="1" applyBorder="1" applyFont="1">
      <alignment horizontal="center"/>
    </xf>
    <xf borderId="8" fillId="5" fontId="0" numFmtId="0" xfId="0" applyAlignment="1" applyBorder="1" applyFont="1">
      <alignment horizontal="right" vertical="bottom"/>
    </xf>
    <xf borderId="21" fillId="9" fontId="1" numFmtId="0" xfId="0" applyAlignment="1" applyBorder="1" applyFont="1">
      <alignment horizontal="center"/>
    </xf>
    <xf borderId="8" fillId="5" fontId="2" numFmtId="0" xfId="0" applyAlignment="1" applyBorder="1" applyFont="1">
      <alignment vertical="bottom"/>
    </xf>
    <xf borderId="14" fillId="5" fontId="2" numFmtId="0" xfId="0" applyAlignment="1" applyBorder="1" applyFont="1">
      <alignment vertical="bottom"/>
    </xf>
    <xf borderId="26" fillId="8" fontId="0" numFmtId="0" xfId="0" applyAlignment="1" applyBorder="1" applyFont="1">
      <alignment horizontal="center"/>
    </xf>
    <xf borderId="32" fillId="9" fontId="1" numFmtId="0" xfId="0" applyAlignment="1" applyBorder="1" applyFont="1">
      <alignment horizontal="center"/>
    </xf>
    <xf borderId="9" fillId="5" fontId="0" numFmtId="0" xfId="0" applyBorder="1" applyFont="1"/>
    <xf borderId="9" fillId="0" fontId="0" numFmtId="0" xfId="0" applyBorder="1" applyFont="1"/>
    <xf borderId="26" fillId="9" fontId="1" numFmtId="0" xfId="0" applyAlignment="1" applyBorder="1" applyFont="1">
      <alignment horizontal="center"/>
    </xf>
    <xf borderId="7" fillId="2" fontId="0" numFmtId="0" xfId="0" applyAlignment="1" applyBorder="1" applyFont="1">
      <alignment vertical="bottom"/>
    </xf>
    <xf borderId="4" fillId="0" fontId="0" numFmtId="0" xfId="0" applyBorder="1" applyFont="1"/>
    <xf borderId="8" fillId="2" fontId="1" numFmtId="0" xfId="0" applyAlignment="1" applyBorder="1" applyFont="1">
      <alignment vertical="bottom"/>
    </xf>
    <xf borderId="19" fillId="0" fontId="0" numFmtId="0" xfId="0" applyAlignment="1" applyBorder="1" applyFont="1">
      <alignment vertical="bottom"/>
    </xf>
    <xf borderId="19" fillId="11" fontId="0" numFmtId="0" xfId="0" applyAlignment="1" applyBorder="1" applyFill="1" applyFont="1">
      <alignment vertical="bottom"/>
    </xf>
    <xf borderId="19" fillId="11" fontId="0" numFmtId="0" xfId="0" applyAlignment="1" applyBorder="1" applyFont="1">
      <alignment horizontal="center" vertical="bottom"/>
    </xf>
    <xf borderId="9" fillId="11" fontId="0" numFmtId="0" xfId="0" applyAlignment="1" applyBorder="1" applyFont="1">
      <alignment horizontal="center" readingOrder="0"/>
    </xf>
    <xf borderId="9" fillId="5" fontId="0" numFmtId="0" xfId="0" applyAlignment="1" applyBorder="1" applyFont="1">
      <alignment horizontal="center"/>
    </xf>
    <xf borderId="33" fillId="11" fontId="0" numFmtId="0" xfId="0" applyAlignment="1" applyBorder="1" applyFont="1">
      <alignment horizontal="left"/>
    </xf>
    <xf borderId="17" fillId="0" fontId="3" numFmtId="0" xfId="0" applyBorder="1" applyFont="1"/>
    <xf borderId="34" fillId="11" fontId="0" numFmtId="0" xfId="0" applyAlignment="1" applyBorder="1" applyFont="1">
      <alignment horizontal="left" readingOrder="0"/>
    </xf>
    <xf borderId="28" fillId="0" fontId="0" numFmtId="0" xfId="0" applyAlignment="1" applyBorder="1" applyFont="1">
      <alignment horizontal="center"/>
    </xf>
    <xf borderId="9" fillId="11" fontId="0" numFmtId="0" xfId="0" applyAlignment="1" applyBorder="1" applyFont="1">
      <alignment horizontal="left"/>
    </xf>
    <xf borderId="19" fillId="5" fontId="0" numFmtId="0" xfId="0" applyAlignment="1" applyBorder="1" applyFont="1">
      <alignment horizontal="center" vertical="bottom"/>
    </xf>
    <xf borderId="9" fillId="11" fontId="0" numFmtId="0" xfId="0" applyAlignment="1" applyBorder="1" applyFont="1">
      <alignment horizontal="center"/>
    </xf>
    <xf borderId="10" fillId="0" fontId="0" numFmtId="0" xfId="0" applyAlignment="1" applyBorder="1" applyFont="1">
      <alignment vertical="bottom"/>
    </xf>
    <xf borderId="23" fillId="12" fontId="0" numFmtId="0" xfId="0" applyAlignment="1" applyBorder="1" applyFill="1" applyFont="1">
      <alignment horizontal="center" vertical="bottom"/>
    </xf>
    <xf borderId="1" fillId="2" fontId="0" numFmtId="0" xfId="0" applyAlignment="1" applyBorder="1" applyFont="1">
      <alignment horizontal="left"/>
    </xf>
    <xf borderId="23" fillId="5" fontId="1" numFmtId="0" xfId="0" applyAlignment="1" applyBorder="1" applyFont="1">
      <alignment horizontal="center" vertical="bottom"/>
    </xf>
    <xf borderId="23" fillId="0" fontId="0" numFmtId="0" xfId="0" applyAlignment="1" applyBorder="1" applyFont="1">
      <alignment vertical="bottom"/>
    </xf>
    <xf borderId="25" fillId="5" fontId="1" numFmtId="0" xfId="0" applyAlignment="1" applyBorder="1" applyFont="1">
      <alignment horizontal="center"/>
    </xf>
    <xf borderId="23" fillId="5" fontId="0" numFmtId="1" xfId="0" applyAlignment="1" applyBorder="1" applyFont="1" applyNumberFormat="1">
      <alignment horizontal="right" vertical="bottom"/>
    </xf>
    <xf borderId="21" fillId="13" fontId="0" numFmtId="0" xfId="0" applyBorder="1" applyFill="1" applyFont="1"/>
    <xf borderId="23" fillId="13" fontId="0" numFmtId="164" xfId="0" applyAlignment="1" applyBorder="1" applyFont="1" applyNumberFormat="1">
      <alignment horizontal="right" vertical="bottom"/>
    </xf>
    <xf borderId="23" fillId="13" fontId="0" numFmtId="0" xfId="0" applyAlignment="1" applyBorder="1" applyFon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0" fontId="0" numFmtId="164" xfId="0" applyAlignment="1" applyFont="1" applyNumberFormat="1">
      <alignment horizontal="right" vertical="bottom"/>
    </xf>
    <xf borderId="0" fillId="0" fontId="2" numFmtId="164" xfId="0" applyAlignment="1" applyFont="1" applyNumberFormat="1">
      <alignment vertical="bottom"/>
    </xf>
    <xf borderId="4" fillId="0" fontId="2" numFmtId="1" xfId="0" applyAlignment="1" applyBorder="1" applyFont="1" applyNumberFormat="1">
      <alignment vertical="bottom"/>
    </xf>
    <xf borderId="4" fillId="0" fontId="2" numFmtId="164" xfId="0" applyAlignment="1" applyBorder="1" applyFont="1" applyNumberFormat="1">
      <alignment vertical="bottom"/>
    </xf>
    <xf borderId="26" fillId="0" fontId="0" numFmtId="0" xfId="0" applyAlignment="1" applyBorder="1" applyFont="1">
      <alignment horizontal="center" vertical="center"/>
    </xf>
    <xf borderId="22" fillId="0" fontId="0" numFmtId="0" xfId="0" applyBorder="1" applyFont="1"/>
    <xf borderId="26" fillId="0" fontId="0" numFmtId="0" xfId="0" applyBorder="1" applyFont="1"/>
    <xf borderId="1" fillId="10" fontId="4" numFmtId="0" xfId="0" applyBorder="1" applyFont="1"/>
    <xf borderId="9" fillId="0" fontId="0" numFmtId="0" xfId="0" applyAlignment="1" applyBorder="1" applyFont="1">
      <alignment horizontal="left"/>
    </xf>
    <xf borderId="8" fillId="10" fontId="2" numFmtId="0" xfId="0" applyAlignment="1" applyBorder="1" applyFont="1">
      <alignment vertical="bottom"/>
    </xf>
    <xf borderId="22" fillId="0" fontId="5" numFmtId="0" xfId="0" applyAlignment="1" applyBorder="1" applyFont="1">
      <alignment horizontal="center"/>
    </xf>
    <xf borderId="1" fillId="5" fontId="1" numFmtId="0" xfId="0" applyAlignment="1" applyBorder="1" applyFont="1">
      <alignment horizontal="center"/>
    </xf>
    <xf borderId="1" fillId="7" fontId="0" numFmtId="0" xfId="0" applyBorder="1" applyFont="1"/>
    <xf borderId="1" fillId="7" fontId="1" numFmtId="0" xfId="0" applyBorder="1" applyFont="1"/>
    <xf borderId="1" fillId="7" fontId="6" numFmtId="0" xfId="0" applyBorder="1" applyFont="1"/>
    <xf borderId="31" fillId="0" fontId="0" numFmtId="0" xfId="0" applyAlignment="1" applyBorder="1" applyFont="1">
      <alignment vertical="bottom"/>
    </xf>
    <xf borderId="7" fillId="7" fontId="2" numFmtId="0" xfId="0" applyAlignment="1" applyBorder="1" applyFont="1">
      <alignment vertical="bottom"/>
    </xf>
    <xf borderId="8" fillId="7" fontId="1" numFmtId="0" xfId="0" applyAlignment="1" applyBorder="1" applyFont="1">
      <alignment shrinkToFit="0" vertical="bottom" wrapText="0"/>
    </xf>
    <xf borderId="8" fillId="7" fontId="2" numFmtId="0" xfId="0" applyAlignment="1" applyBorder="1" applyFont="1">
      <alignment vertical="bottom"/>
    </xf>
    <xf borderId="8" fillId="7" fontId="1" numFmtId="0" xfId="0" applyAlignment="1" applyBorder="1" applyFont="1">
      <alignment vertical="bottom"/>
    </xf>
    <xf borderId="26" fillId="13" fontId="0" numFmtId="0" xfId="0" applyBorder="1" applyFont="1"/>
    <xf borderId="29" fillId="0" fontId="2" numFmtId="0" xfId="0" applyAlignment="1" applyBorder="1" applyFont="1">
      <alignment vertical="bottom"/>
    </xf>
    <xf borderId="13" fillId="0" fontId="2" numFmtId="0" xfId="0" applyAlignment="1" applyBorder="1" applyFont="1">
      <alignment vertical="bottom"/>
    </xf>
    <xf borderId="14" fillId="0" fontId="0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7.22"/>
    <col customWidth="1" min="3" max="41" width="5.44"/>
  </cols>
  <sheetData>
    <row r="1" ht="15.75" customHeight="1">
      <c r="A1" s="1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/>
    </row>
    <row r="2" ht="15.75" customHeight="1">
      <c r="A2" s="5" t="s">
        <v>2</v>
      </c>
      <c r="C2" s="8" t="s">
        <v>3</v>
      </c>
      <c r="D2" s="3"/>
      <c r="E2" s="3"/>
      <c r="F2" s="3"/>
      <c r="G2" s="3"/>
      <c r="H2" s="3"/>
      <c r="I2" s="3"/>
      <c r="J2" s="3"/>
      <c r="K2" s="3"/>
      <c r="L2" s="3"/>
      <c r="M2" s="10" t="s">
        <v>4</v>
      </c>
      <c r="N2" s="11"/>
      <c r="O2" s="13" t="s">
        <v>5</v>
      </c>
      <c r="P2" s="15"/>
    </row>
    <row r="3" ht="15.75" customHeight="1">
      <c r="A3" s="17" t="s">
        <v>6</v>
      </c>
      <c r="B3" s="19" t="s">
        <v>8</v>
      </c>
      <c r="C3" s="20" t="s">
        <v>9</v>
      </c>
      <c r="D3" s="22" t="s">
        <v>10</v>
      </c>
      <c r="E3" s="24" t="s">
        <v>11</v>
      </c>
      <c r="F3" s="24" t="s">
        <v>12</v>
      </c>
      <c r="G3" s="26" t="s">
        <v>13</v>
      </c>
      <c r="H3" s="29" t="s">
        <v>15</v>
      </c>
      <c r="I3" s="29" t="s">
        <v>16</v>
      </c>
      <c r="J3" s="29" t="s">
        <v>17</v>
      </c>
      <c r="K3" s="32" t="s">
        <v>18</v>
      </c>
      <c r="L3" s="34" t="s">
        <v>19</v>
      </c>
      <c r="M3" s="38" t="s">
        <v>20</v>
      </c>
      <c r="N3" s="38" t="s">
        <v>21</v>
      </c>
      <c r="O3" s="41" t="s">
        <v>20</v>
      </c>
      <c r="P3" s="41" t="s">
        <v>21</v>
      </c>
    </row>
    <row r="4" ht="15.75" customHeight="1">
      <c r="A4" s="5" t="s">
        <v>22</v>
      </c>
      <c r="C4" s="43" t="s">
        <v>23</v>
      </c>
      <c r="D4" s="47"/>
      <c r="E4" s="49">
        <v>45.0</v>
      </c>
      <c r="F4" s="49">
        <v>5.0</v>
      </c>
      <c r="G4" s="53"/>
      <c r="H4" s="49">
        <v>53.0</v>
      </c>
      <c r="I4" s="54"/>
      <c r="J4" s="54"/>
      <c r="K4" s="54"/>
      <c r="L4" s="56">
        <f t="shared" ref="L4:L5" si="1">SUM(D4:K4)</f>
        <v>103</v>
      </c>
      <c r="M4" s="58">
        <f>(SUM(E4,F4,G4,H4,I4,)/L4*100-50)*2</f>
        <v>100</v>
      </c>
      <c r="N4" s="58">
        <f>(SUM(E4,F4,H4,I4)/L4*100-50)*2</f>
        <v>100</v>
      </c>
      <c r="O4" s="58">
        <f>(SUM(H4,I4,)/SUM(H4:J4)*100-50)*2</f>
        <v>100</v>
      </c>
      <c r="P4" s="58">
        <f>(SUM(H4,I4)/SUM(H4:J4)*100-50)*2</f>
        <v>100</v>
      </c>
    </row>
    <row r="5" ht="15.75" customHeight="1">
      <c r="A5" s="5" t="s">
        <v>24</v>
      </c>
      <c r="C5" s="60" t="s">
        <v>25</v>
      </c>
      <c r="D5" s="61">
        <v>39.0</v>
      </c>
      <c r="E5" s="54"/>
      <c r="F5" s="54"/>
      <c r="G5" s="54"/>
      <c r="H5" s="54"/>
      <c r="I5" s="54"/>
      <c r="J5" s="54"/>
      <c r="K5" s="61">
        <v>38.0</v>
      </c>
      <c r="L5" s="63">
        <f t="shared" si="1"/>
        <v>77</v>
      </c>
      <c r="M5" s="68"/>
      <c r="N5" s="68"/>
      <c r="O5" s="68"/>
      <c r="P5" s="68"/>
    </row>
    <row r="6" ht="15.75" customHeight="1">
      <c r="A6" s="5" t="s">
        <v>26</v>
      </c>
      <c r="B6" s="19" t="s">
        <v>27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1"/>
      <c r="O6" s="71"/>
      <c r="P6" s="71"/>
    </row>
    <row r="7" ht="15.75" customHeight="1">
      <c r="A7" s="5" t="s">
        <v>28</v>
      </c>
      <c r="C7" s="43" t="s">
        <v>23</v>
      </c>
      <c r="D7" s="47"/>
      <c r="E7" s="49">
        <v>35.0</v>
      </c>
      <c r="F7" s="72"/>
      <c r="G7" s="72"/>
      <c r="H7" s="49">
        <v>40.0</v>
      </c>
      <c r="I7" s="49">
        <v>6.0</v>
      </c>
      <c r="J7" s="47"/>
      <c r="K7" s="47"/>
      <c r="L7" s="56">
        <f t="shared" ref="L7:L8" si="2">SUM(D7:K7)</f>
        <v>81</v>
      </c>
      <c r="M7" s="58">
        <f>(SUM(E7,F7,G7,H7,I7,)/L7*100-50)*2</f>
        <v>100</v>
      </c>
      <c r="N7" s="58">
        <f>(SUM(E7,F7,H7,I7)/L7*100-50)*2</f>
        <v>100</v>
      </c>
      <c r="O7" s="58">
        <f>(SUM(H7,I7,)/SUM(H7:J7)*100-50)*2</f>
        <v>100</v>
      </c>
      <c r="P7" s="58">
        <f>(SUM(H7,I7)/SUM(H7:J7)*100-50)*2</f>
        <v>100</v>
      </c>
    </row>
    <row r="8" ht="15.75" customHeight="1">
      <c r="A8" s="5" t="s">
        <v>29</v>
      </c>
      <c r="C8" s="60" t="s">
        <v>25</v>
      </c>
      <c r="D8" s="61">
        <v>44.0</v>
      </c>
      <c r="E8" s="61"/>
      <c r="F8" s="61"/>
      <c r="G8" s="61"/>
      <c r="H8" s="61"/>
      <c r="I8" s="61"/>
      <c r="J8" s="54"/>
      <c r="K8" s="61">
        <v>48.0</v>
      </c>
      <c r="L8" s="63">
        <f t="shared" si="2"/>
        <v>92</v>
      </c>
      <c r="M8" s="75"/>
      <c r="N8" s="75"/>
      <c r="O8" s="75"/>
      <c r="P8" s="75"/>
    </row>
    <row r="9" ht="15.75" customHeight="1">
      <c r="A9" s="76" t="s">
        <v>30</v>
      </c>
      <c r="B9" s="19" t="s">
        <v>31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71"/>
      <c r="O9" s="71"/>
      <c r="P9" s="71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ht="15.75" customHeight="1">
      <c r="C10" s="43" t="s">
        <v>23</v>
      </c>
      <c r="D10" s="47"/>
      <c r="E10" s="49">
        <v>40.0</v>
      </c>
      <c r="F10" s="47"/>
      <c r="G10" s="72"/>
      <c r="H10" s="49">
        <v>39.0</v>
      </c>
      <c r="I10" s="49">
        <v>3.0</v>
      </c>
      <c r="J10" s="47"/>
      <c r="K10" s="47"/>
      <c r="L10" s="56">
        <f t="shared" ref="L10:L11" si="3">SUM(D10:K10)</f>
        <v>82</v>
      </c>
      <c r="M10" s="58">
        <f>(SUM(E10,F10,G10,H10,I10,)/L10*100-50)*2</f>
        <v>100</v>
      </c>
      <c r="N10" s="58">
        <f>(SUM(E10,F10,H10,I10)/L10*100-50)*2</f>
        <v>100</v>
      </c>
      <c r="O10" s="58">
        <f>(SUM(H10,I10,)/SUM(H10:J10)*100-50)*2</f>
        <v>100</v>
      </c>
      <c r="P10" s="58">
        <f>(SUM(H10,I10)/SUM(H10:J10)*100-50)*2</f>
        <v>100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ht="15.75" customHeight="1">
      <c r="C11" s="60" t="s">
        <v>25</v>
      </c>
      <c r="D11" s="61">
        <v>29.0</v>
      </c>
      <c r="E11" s="61"/>
      <c r="F11" s="61"/>
      <c r="G11" s="61"/>
      <c r="H11" s="61"/>
      <c r="I11" s="61"/>
      <c r="J11" s="61"/>
      <c r="K11" s="61">
        <v>33.0</v>
      </c>
      <c r="L11" s="63">
        <f t="shared" si="3"/>
        <v>62</v>
      </c>
      <c r="M11" s="75"/>
      <c r="N11" s="75"/>
      <c r="O11" s="75"/>
      <c r="P11" s="7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ht="15.75" customHeight="1">
      <c r="C12" s="19"/>
      <c r="D12" s="81"/>
      <c r="E12" s="81"/>
      <c r="F12" s="81"/>
      <c r="G12" s="81"/>
      <c r="H12" s="81"/>
      <c r="I12" s="81"/>
      <c r="J12" s="81"/>
      <c r="K12" s="81"/>
      <c r="L12" s="84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ht="15.75" customHeight="1">
      <c r="C13" s="86" t="s">
        <v>32</v>
      </c>
      <c r="D13" s="86"/>
      <c r="E13" s="86"/>
      <c r="F13" s="86"/>
      <c r="G13" s="86"/>
      <c r="H13" s="86"/>
      <c r="I13" s="86"/>
      <c r="J13" s="86"/>
      <c r="K13" s="86"/>
      <c r="L13" s="8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ht="15.75" customHeight="1">
      <c r="C14" s="89" t="s">
        <v>34</v>
      </c>
      <c r="D14" s="86"/>
      <c r="E14" s="86"/>
      <c r="F14" s="86"/>
      <c r="G14" s="86"/>
      <c r="H14" s="86"/>
      <c r="I14" s="86"/>
      <c r="J14" s="86"/>
      <c r="K14" s="86"/>
      <c r="L14" s="86"/>
      <c r="M14" s="10" t="s">
        <v>36</v>
      </c>
      <c r="N14" s="11"/>
      <c r="O14" s="13" t="s">
        <v>5</v>
      </c>
      <c r="P14" s="15"/>
      <c r="R14" s="17"/>
      <c r="S14" s="17"/>
      <c r="T14" s="90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ht="15.75" customHeight="1">
      <c r="B15" s="19" t="s">
        <v>8</v>
      </c>
      <c r="C15" s="91" t="s">
        <v>9</v>
      </c>
      <c r="D15" s="92" t="s">
        <v>10</v>
      </c>
      <c r="E15" s="26" t="s">
        <v>11</v>
      </c>
      <c r="F15" s="26" t="s">
        <v>12</v>
      </c>
      <c r="G15" s="26" t="s">
        <v>13</v>
      </c>
      <c r="H15" s="93" t="s">
        <v>16</v>
      </c>
      <c r="I15" s="93" t="s">
        <v>35</v>
      </c>
      <c r="J15" s="93" t="s">
        <v>17</v>
      </c>
      <c r="K15" s="94" t="s">
        <v>18</v>
      </c>
      <c r="L15" s="94" t="s">
        <v>19</v>
      </c>
      <c r="M15" s="38" t="s">
        <v>20</v>
      </c>
      <c r="N15" s="38" t="s">
        <v>21</v>
      </c>
      <c r="O15" s="41" t="s">
        <v>20</v>
      </c>
      <c r="P15" s="41" t="s">
        <v>21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ht="15.75" customHeight="1">
      <c r="C16" s="81" t="s">
        <v>23</v>
      </c>
      <c r="D16" s="47">
        <v>23.0</v>
      </c>
      <c r="E16" s="49">
        <v>18.0</v>
      </c>
      <c r="F16" s="47"/>
      <c r="G16" s="47"/>
      <c r="H16" s="47"/>
      <c r="I16" s="47"/>
      <c r="J16" s="47">
        <v>11.0</v>
      </c>
      <c r="K16" s="47">
        <v>20.0</v>
      </c>
      <c r="L16" s="96">
        <f t="shared" ref="L16:L17" si="4">SUM(D16:K16)</f>
        <v>72</v>
      </c>
      <c r="M16" s="43">
        <f>(SUM(E16:G16)/SUM(E16:G16)*100-50)*2</f>
        <v>100</v>
      </c>
      <c r="N16" s="58">
        <f>(SUM(E16:F16)/SUM(E16:G16)*100-50)*2</f>
        <v>100</v>
      </c>
      <c r="O16" s="43">
        <f>SUM(H16,I16)/SUM(H16:J16)*100</f>
        <v>0</v>
      </c>
      <c r="P16" s="58">
        <f>H16/SUM(H16:J16)*100</f>
        <v>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ht="15.75" customHeight="1">
      <c r="C17" s="81" t="s">
        <v>25</v>
      </c>
      <c r="D17" s="61">
        <v>26.0</v>
      </c>
      <c r="E17" s="61"/>
      <c r="F17" s="99">
        <v>19.0</v>
      </c>
      <c r="G17" s="47"/>
      <c r="H17" s="61">
        <v>7.0</v>
      </c>
      <c r="I17" s="61">
        <v>14.0</v>
      </c>
      <c r="J17" s="61"/>
      <c r="K17" s="61">
        <v>29.0</v>
      </c>
      <c r="L17" s="100">
        <f t="shared" si="4"/>
        <v>95</v>
      </c>
      <c r="M17" s="68"/>
      <c r="N17" s="68"/>
      <c r="O17" s="68"/>
      <c r="P17" s="68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ht="15.75" customHeight="1">
      <c r="B18" s="19" t="s">
        <v>27</v>
      </c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71"/>
      <c r="N18" s="71"/>
      <c r="O18" s="71"/>
      <c r="P18" s="71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ht="15.75" customHeight="1">
      <c r="C19" s="47" t="s">
        <v>23</v>
      </c>
      <c r="D19" s="47">
        <v>27.0</v>
      </c>
      <c r="E19" s="49">
        <v>21.0</v>
      </c>
      <c r="F19" s="49">
        <v>6.0</v>
      </c>
      <c r="G19" s="47"/>
      <c r="H19" s="47"/>
      <c r="I19" s="47"/>
      <c r="J19" s="47">
        <v>11.0</v>
      </c>
      <c r="K19" s="47">
        <v>33.0</v>
      </c>
      <c r="L19" s="96">
        <f t="shared" ref="L19:L20" si="5">SUM(D19:K19)</f>
        <v>98</v>
      </c>
      <c r="M19" s="43">
        <f>(SUM(E19:G19)/SUM(E19:G19)*100-50)*2</f>
        <v>100</v>
      </c>
      <c r="N19" s="58">
        <f>(SUM(E19:F19)/SUM(E19:G19)*100-50)*2</f>
        <v>100</v>
      </c>
      <c r="O19" s="43">
        <f>SUM(H19,I19)/SUM(H19:J19)*100</f>
        <v>0</v>
      </c>
      <c r="P19" s="58">
        <f>H19/SUM(H19:J19)*100</f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ht="15.75" customHeight="1">
      <c r="C20" s="61" t="s">
        <v>25</v>
      </c>
      <c r="D20" s="61">
        <v>19.0</v>
      </c>
      <c r="E20" s="61"/>
      <c r="F20" s="99">
        <v>16.0</v>
      </c>
      <c r="G20" s="61"/>
      <c r="H20" s="61">
        <v>6.0</v>
      </c>
      <c r="I20" s="61">
        <v>14.0</v>
      </c>
      <c r="J20" s="61"/>
      <c r="K20" s="61">
        <v>23.0</v>
      </c>
      <c r="L20" s="103">
        <f t="shared" si="5"/>
        <v>78</v>
      </c>
      <c r="M20" s="68"/>
      <c r="N20" s="68"/>
      <c r="O20" s="68"/>
      <c r="P20" s="6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ht="15.75" customHeight="1">
      <c r="B21" s="19" t="s">
        <v>31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70"/>
      <c r="N21" s="71"/>
      <c r="O21" s="70"/>
      <c r="P21" s="71"/>
      <c r="Q21" s="17"/>
      <c r="R21" s="17"/>
      <c r="S21" s="17"/>
      <c r="T21" s="17"/>
      <c r="U21" s="17"/>
      <c r="V21" s="17"/>
    </row>
    <row r="22" ht="15.75" customHeight="1">
      <c r="C22" s="47" t="s">
        <v>23</v>
      </c>
      <c r="D22" s="47">
        <v>27.0</v>
      </c>
      <c r="E22" s="49">
        <v>24.0</v>
      </c>
      <c r="F22" s="47"/>
      <c r="G22" s="47"/>
      <c r="H22" s="47"/>
      <c r="I22" s="47"/>
      <c r="J22" s="47">
        <v>12.0</v>
      </c>
      <c r="K22" s="47">
        <v>24.0</v>
      </c>
      <c r="L22" s="96">
        <f t="shared" ref="L22:L23" si="6">SUM(D22:K22)</f>
        <v>87</v>
      </c>
      <c r="M22" s="43">
        <f>(SUM(E22:G22)/SUM(E22:G22)*100-50)*2</f>
        <v>100</v>
      </c>
      <c r="N22" s="58">
        <f>(SUM(E22:F22)/SUM(E22:G22)*100-50)*2</f>
        <v>100</v>
      </c>
      <c r="O22" s="43">
        <f>SUM(H22,I22)/SUM(H22:J22)*100</f>
        <v>0</v>
      </c>
      <c r="P22" s="58">
        <f>H22/SUM(H22:J22)*100</f>
        <v>0</v>
      </c>
      <c r="Q22" s="17"/>
      <c r="R22" s="17"/>
      <c r="S22" s="17"/>
      <c r="T22" s="17"/>
      <c r="U22" s="17"/>
      <c r="V22" s="17"/>
    </row>
    <row r="23" ht="15.75" customHeight="1">
      <c r="C23" s="61" t="s">
        <v>25</v>
      </c>
      <c r="D23" s="61">
        <v>24.0</v>
      </c>
      <c r="E23" s="61"/>
      <c r="F23" s="99">
        <v>17.0</v>
      </c>
      <c r="G23" s="61"/>
      <c r="H23" s="61">
        <v>12.0</v>
      </c>
      <c r="I23" s="61">
        <v>7.0</v>
      </c>
      <c r="J23" s="61"/>
      <c r="K23" s="61">
        <v>18.0</v>
      </c>
      <c r="L23" s="103">
        <f t="shared" si="6"/>
        <v>78</v>
      </c>
      <c r="M23" s="68"/>
      <c r="N23" s="68"/>
      <c r="O23" s="68"/>
      <c r="P23" s="68"/>
      <c r="Q23" s="17"/>
      <c r="R23" s="17"/>
      <c r="S23" s="17"/>
      <c r="T23" s="17"/>
      <c r="U23" s="17"/>
      <c r="V23" s="17"/>
    </row>
    <row r="24" ht="15.75" customHeight="1"/>
    <row r="25" ht="15.75" customHeight="1">
      <c r="B25" s="3"/>
      <c r="C25" s="8" t="s">
        <v>37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ht="15.75" customHeight="1">
      <c r="B26" s="19" t="s">
        <v>8</v>
      </c>
      <c r="C26" s="113" t="s">
        <v>9</v>
      </c>
      <c r="D26" s="92" t="s">
        <v>10</v>
      </c>
      <c r="E26" s="92" t="s">
        <v>38</v>
      </c>
      <c r="F26" s="92" t="s">
        <v>61</v>
      </c>
      <c r="G26" s="92" t="s">
        <v>39</v>
      </c>
      <c r="H26" s="92" t="s">
        <v>40</v>
      </c>
      <c r="I26" s="26" t="s">
        <v>11</v>
      </c>
      <c r="J26" s="26" t="s">
        <v>12</v>
      </c>
      <c r="K26" s="26" t="s">
        <v>41</v>
      </c>
      <c r="L26" s="26" t="s">
        <v>13</v>
      </c>
      <c r="M26" s="26" t="s">
        <v>42</v>
      </c>
      <c r="N26" s="26" t="s">
        <v>43</v>
      </c>
      <c r="O26" s="93" t="s">
        <v>15</v>
      </c>
      <c r="P26" s="93" t="s">
        <v>16</v>
      </c>
      <c r="Q26" s="93" t="s">
        <v>35</v>
      </c>
      <c r="R26" s="93" t="s">
        <v>44</v>
      </c>
      <c r="S26" s="93" t="s">
        <v>17</v>
      </c>
      <c r="T26" s="94" t="s">
        <v>18</v>
      </c>
      <c r="U26" s="94" t="s">
        <v>45</v>
      </c>
      <c r="V26" s="94" t="s">
        <v>46</v>
      </c>
      <c r="W26" s="94" t="s">
        <v>47</v>
      </c>
      <c r="X26" s="115" t="s">
        <v>19</v>
      </c>
      <c r="Y26" s="94" t="s">
        <v>62</v>
      </c>
      <c r="Z26" s="94" t="s">
        <v>63</v>
      </c>
      <c r="AA26" s="94" t="s">
        <v>64</v>
      </c>
      <c r="AB26" s="94" t="s">
        <v>65</v>
      </c>
      <c r="AC26" s="94" t="s">
        <v>52</v>
      </c>
      <c r="AD26" s="116" t="s">
        <v>53</v>
      </c>
      <c r="AE26" s="118" t="s">
        <v>54</v>
      </c>
      <c r="AF26" s="110" t="s">
        <v>55</v>
      </c>
      <c r="AG26" s="111" t="s">
        <v>57</v>
      </c>
      <c r="AH26" s="26" t="s">
        <v>21</v>
      </c>
      <c r="AI26" s="112" t="s">
        <v>58</v>
      </c>
      <c r="AJ26" s="112" t="s">
        <v>59</v>
      </c>
      <c r="AK26" s="114" t="s">
        <v>60</v>
      </c>
      <c r="AL26" s="111" t="s">
        <v>57</v>
      </c>
      <c r="AM26" s="121" t="s">
        <v>66</v>
      </c>
    </row>
    <row r="27" ht="15.75" customHeight="1">
      <c r="C27" s="17" t="s">
        <v>23</v>
      </c>
      <c r="D27" s="47"/>
      <c r="E27" s="47"/>
      <c r="F27" s="47"/>
      <c r="G27" s="47"/>
      <c r="H27" s="47">
        <v>1.0</v>
      </c>
      <c r="I27" s="47"/>
      <c r="J27" s="47">
        <v>16.0</v>
      </c>
      <c r="K27" s="47"/>
      <c r="L27" s="47"/>
      <c r="M27" s="47">
        <v>3.0</v>
      </c>
      <c r="N27" s="47"/>
      <c r="O27" s="47"/>
      <c r="P27" s="47">
        <v>15.0</v>
      </c>
      <c r="Q27" s="47"/>
      <c r="R27" s="47">
        <v>1.0</v>
      </c>
      <c r="S27" s="47"/>
      <c r="T27" s="47"/>
      <c r="U27" s="47">
        <v>2.0</v>
      </c>
      <c r="V27" s="47"/>
      <c r="W27" s="47">
        <v>2.0</v>
      </c>
      <c r="X27" s="124">
        <f t="shared" ref="X27:X28" si="8">SUM(D27:W27)</f>
        <v>40</v>
      </c>
      <c r="Y27" s="43">
        <f t="shared" ref="Y27:Y28" si="9">SUM(F27,G27,H27,I27,J27,K27,L27,O27,P27,Q27,V27,W27,R27,S27,N27,M27)</f>
        <v>38</v>
      </c>
      <c r="Z27" s="43">
        <f t="shared" ref="Z27:Z28" si="10">SUM(D27,E27,M27,N27,R27,S27,T27,U27)</f>
        <v>6</v>
      </c>
      <c r="AA27" s="43">
        <f t="shared" ref="AA27:AA28" si="11">SUM(I27:S27)</f>
        <v>35</v>
      </c>
      <c r="AB27" s="43">
        <f t="shared" ref="AB27:AB28" si="12">SUM(F27,G27,H27,V27,W27)</f>
        <v>3</v>
      </c>
      <c r="AC27" s="43">
        <f t="shared" ref="AC27:AC28" si="13">SUM(E27,F27,H27,I27,J27,M27,O27,P27,R27,U27,W27)</f>
        <v>40</v>
      </c>
      <c r="AD27" s="126">
        <f t="shared" ref="AD27:AD28" si="14">(Y27/X27*100-50)*2</f>
        <v>90</v>
      </c>
      <c r="AE27" s="126">
        <f t="shared" ref="AE27:AE28" si="15">(AA27/X27*100-50)*2</f>
        <v>75</v>
      </c>
      <c r="AF27" s="126">
        <f t="shared" ref="AF27:AF28" si="16">AB27/X27/0.5*100</f>
        <v>15</v>
      </c>
      <c r="AG27" s="126">
        <f t="shared" ref="AG27:AG28" si="17">Z27/X27*100</f>
        <v>15</v>
      </c>
      <c r="AH27" s="126">
        <f t="shared" ref="AH27:AH28" si="18">(AC27/X27*100-50)*2</f>
        <v>100</v>
      </c>
      <c r="AI27">
        <f t="shared" ref="AI27:AM27" si="7">AVERAGE(AD27:AD28)</f>
        <v>91.2962963</v>
      </c>
      <c r="AJ27">
        <f t="shared" si="7"/>
        <v>74.53703704</v>
      </c>
      <c r="AK27">
        <f t="shared" si="7"/>
        <v>16.75925926</v>
      </c>
      <c r="AL27">
        <f t="shared" si="7"/>
        <v>9.351851852</v>
      </c>
      <c r="AM27">
        <f t="shared" si="7"/>
        <v>100</v>
      </c>
    </row>
    <row r="28" ht="15.75" customHeight="1">
      <c r="C28" s="17" t="s">
        <v>25</v>
      </c>
      <c r="D28" s="61"/>
      <c r="E28" s="61">
        <v>1.0</v>
      </c>
      <c r="F28" s="61"/>
      <c r="G28" s="61"/>
      <c r="H28" s="61">
        <v>1.0</v>
      </c>
      <c r="I28" s="61"/>
      <c r="J28" s="61">
        <v>25.0</v>
      </c>
      <c r="K28" s="61"/>
      <c r="L28" s="61"/>
      <c r="M28" s="61"/>
      <c r="N28" s="61"/>
      <c r="O28" s="61"/>
      <c r="P28" s="61">
        <v>22.0</v>
      </c>
      <c r="Q28" s="61"/>
      <c r="R28" s="61"/>
      <c r="S28" s="61"/>
      <c r="T28" s="61"/>
      <c r="U28" s="61">
        <v>1.0</v>
      </c>
      <c r="V28" s="47"/>
      <c r="W28" s="61">
        <v>4.0</v>
      </c>
      <c r="X28" s="124">
        <f t="shared" si="8"/>
        <v>54</v>
      </c>
      <c r="Y28" s="43">
        <f t="shared" si="9"/>
        <v>52</v>
      </c>
      <c r="Z28" s="43">
        <f t="shared" si="10"/>
        <v>2</v>
      </c>
      <c r="AA28" s="43">
        <f t="shared" si="11"/>
        <v>47</v>
      </c>
      <c r="AB28" s="43">
        <f t="shared" si="12"/>
        <v>5</v>
      </c>
      <c r="AC28" s="43">
        <f t="shared" si="13"/>
        <v>54</v>
      </c>
      <c r="AD28" s="126">
        <f t="shared" si="14"/>
        <v>92.59259259</v>
      </c>
      <c r="AE28" s="126">
        <f t="shared" si="15"/>
        <v>74.07407407</v>
      </c>
      <c r="AF28" s="126">
        <f t="shared" si="16"/>
        <v>18.51851852</v>
      </c>
      <c r="AG28" s="126">
        <f t="shared" si="17"/>
        <v>3.703703704</v>
      </c>
      <c r="AH28" s="126">
        <f t="shared" si="18"/>
        <v>100</v>
      </c>
    </row>
    <row r="29" ht="15.75" customHeight="1">
      <c r="B29" s="19" t="s">
        <v>27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105"/>
      <c r="Z29" s="70"/>
      <c r="AA29" s="70"/>
      <c r="AB29" s="70"/>
      <c r="AC29" s="70"/>
      <c r="AD29" s="70"/>
      <c r="AE29" s="70"/>
      <c r="AF29" s="70"/>
      <c r="AG29" s="70"/>
      <c r="AH29" s="70"/>
    </row>
    <row r="30" ht="15.75" customHeight="1">
      <c r="C30" s="17" t="s">
        <v>23</v>
      </c>
      <c r="D30" s="47"/>
      <c r="E30" s="47">
        <v>2.0</v>
      </c>
      <c r="F30" s="47"/>
      <c r="G30" s="47"/>
      <c r="H30" s="47">
        <v>1.0</v>
      </c>
      <c r="I30" s="47"/>
      <c r="J30" s="47">
        <v>26.0</v>
      </c>
      <c r="K30" s="47"/>
      <c r="L30" s="47">
        <v>1.0</v>
      </c>
      <c r="M30" s="47">
        <v>4.0</v>
      </c>
      <c r="N30" s="47"/>
      <c r="O30" s="47">
        <v>1.0</v>
      </c>
      <c r="P30" s="47">
        <v>27.0</v>
      </c>
      <c r="Q30" s="47"/>
      <c r="R30" s="47">
        <v>6.0</v>
      </c>
      <c r="S30" s="47"/>
      <c r="T30" s="47">
        <v>2.0</v>
      </c>
      <c r="U30" s="47">
        <v>1.0</v>
      </c>
      <c r="V30" s="47"/>
      <c r="W30" s="47">
        <v>4.0</v>
      </c>
      <c r="X30" s="124">
        <f t="shared" ref="X30:X31" si="20">SUM(D30:W30)</f>
        <v>75</v>
      </c>
      <c r="Y30" s="43">
        <f t="shared" ref="Y30:Y31" si="21">SUM(F30,G30,H30,I30,J30,K30,L30,O30,P30,Q30,V30,W30,R30,S30,N30,M30)</f>
        <v>70</v>
      </c>
      <c r="Z30" s="43">
        <f t="shared" ref="Z30:Z31" si="22">SUM(D30,E30,M30,N30,R30,S30,T30,U30)</f>
        <v>15</v>
      </c>
      <c r="AA30" s="43">
        <f t="shared" ref="AA30:AA31" si="23">SUM(I30:S30)</f>
        <v>65</v>
      </c>
      <c r="AB30" s="43">
        <f t="shared" ref="AB30:AB31" si="24">SUM(F30,G30,H30,V30,W30)</f>
        <v>5</v>
      </c>
      <c r="AC30" s="43">
        <f t="shared" ref="AC30:AC31" si="25">SUM(E30,F30,H30,I30,J30,M30,O30,P30,R30,U30,W30)</f>
        <v>72</v>
      </c>
      <c r="AD30" s="126">
        <f t="shared" ref="AD30:AD31" si="26">(Y30/X30*100-50)*2</f>
        <v>86.66666667</v>
      </c>
      <c r="AE30" s="126">
        <f t="shared" ref="AE30:AE31" si="27">(AA30/X30*100-50)*2</f>
        <v>73.33333333</v>
      </c>
      <c r="AF30" s="126">
        <f t="shared" ref="AF30:AF31" si="28">AB30/X30/0.5*100</f>
        <v>13.33333333</v>
      </c>
      <c r="AG30" s="126">
        <f t="shared" ref="AG30:AG31" si="29">Z30/X30*100</f>
        <v>20</v>
      </c>
      <c r="AH30" s="126">
        <f t="shared" ref="AH30:AH31" si="30">(AC30/X30*100-50)*2</f>
        <v>92</v>
      </c>
      <c r="AI30">
        <f t="shared" ref="AI30:AM30" si="19">AVERAGE(AD30:AD31)</f>
        <v>83.95833333</v>
      </c>
      <c r="AJ30">
        <f t="shared" si="19"/>
        <v>72.60416667</v>
      </c>
      <c r="AK30">
        <f t="shared" si="19"/>
        <v>11.35416667</v>
      </c>
      <c r="AL30">
        <f t="shared" si="19"/>
        <v>14.6875</v>
      </c>
      <c r="AM30">
        <f t="shared" si="19"/>
        <v>91.3125</v>
      </c>
    </row>
    <row r="31" ht="15.75" customHeight="1">
      <c r="C31" s="17" t="s">
        <v>25</v>
      </c>
      <c r="D31" s="61"/>
      <c r="E31" s="61">
        <v>1.0</v>
      </c>
      <c r="F31" s="61"/>
      <c r="G31" s="61"/>
      <c r="H31" s="61">
        <v>1.0</v>
      </c>
      <c r="I31" s="61"/>
      <c r="J31" s="61">
        <v>30.0</v>
      </c>
      <c r="K31" s="61"/>
      <c r="L31" s="61"/>
      <c r="M31" s="61"/>
      <c r="N31" s="61"/>
      <c r="O31" s="61"/>
      <c r="P31" s="135">
        <v>23.0</v>
      </c>
      <c r="Q31" s="61">
        <v>2.0</v>
      </c>
      <c r="R31" s="61"/>
      <c r="S31" s="61"/>
      <c r="T31" s="61">
        <v>1.0</v>
      </c>
      <c r="U31" s="61">
        <v>4.0</v>
      </c>
      <c r="V31" s="47"/>
      <c r="W31" s="61">
        <v>2.0</v>
      </c>
      <c r="X31" s="124">
        <f t="shared" si="20"/>
        <v>64</v>
      </c>
      <c r="Y31" s="43">
        <f t="shared" si="21"/>
        <v>58</v>
      </c>
      <c r="Z31" s="43">
        <f t="shared" si="22"/>
        <v>6</v>
      </c>
      <c r="AA31" s="43">
        <f t="shared" si="23"/>
        <v>55</v>
      </c>
      <c r="AB31" s="43">
        <f t="shared" si="24"/>
        <v>3</v>
      </c>
      <c r="AC31" s="43">
        <f t="shared" si="25"/>
        <v>61</v>
      </c>
      <c r="AD31" s="126">
        <f t="shared" si="26"/>
        <v>81.25</v>
      </c>
      <c r="AE31" s="126">
        <f t="shared" si="27"/>
        <v>71.875</v>
      </c>
      <c r="AF31" s="126">
        <f t="shared" si="28"/>
        <v>9.375</v>
      </c>
      <c r="AG31" s="126">
        <f t="shared" si="29"/>
        <v>9.375</v>
      </c>
      <c r="AH31" s="126">
        <f t="shared" si="30"/>
        <v>90.625</v>
      </c>
    </row>
    <row r="32" ht="15.75" customHeight="1">
      <c r="B32" s="19" t="s">
        <v>31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</row>
    <row r="33" ht="15.75" customHeight="1">
      <c r="C33" s="136" t="s">
        <v>23</v>
      </c>
      <c r="D33" s="47"/>
      <c r="E33" s="54">
        <v>1.0</v>
      </c>
      <c r="F33" s="54"/>
      <c r="G33" s="54"/>
      <c r="H33" s="54">
        <v>1.0</v>
      </c>
      <c r="I33" s="54">
        <v>1.0</v>
      </c>
      <c r="J33" s="54">
        <v>29.0</v>
      </c>
      <c r="K33" s="54"/>
      <c r="L33" s="54">
        <v>1.0</v>
      </c>
      <c r="M33" s="54">
        <v>4.0</v>
      </c>
      <c r="N33" s="54">
        <v>1.0</v>
      </c>
      <c r="O33" s="54"/>
      <c r="P33" s="54">
        <v>41.0</v>
      </c>
      <c r="Q33" s="54">
        <v>1.0</v>
      </c>
      <c r="R33" s="54">
        <v>3.0</v>
      </c>
      <c r="S33" s="54"/>
      <c r="T33" s="54"/>
      <c r="U33" s="47"/>
      <c r="V33" s="47"/>
      <c r="W33" s="47">
        <v>2.0</v>
      </c>
      <c r="X33" s="124">
        <f t="shared" ref="X33:X34" si="32">SUM(D33:W33)</f>
        <v>85</v>
      </c>
      <c r="Y33" s="43">
        <f t="shared" ref="Y33:Y34" si="33">SUM(F33,G33,H33,I33,J33,K33,L33,O33,P33,Q33,V33,W33,R33,S33,N33,M33)</f>
        <v>84</v>
      </c>
      <c r="Z33" s="43">
        <f t="shared" ref="Z33:Z34" si="34">SUM(D33,E33,M33,N33,R33,S33,T33,U33)</f>
        <v>9</v>
      </c>
      <c r="AA33" s="43">
        <f t="shared" ref="AA33:AA34" si="35">SUM(I33:S33)</f>
        <v>81</v>
      </c>
      <c r="AB33" s="43">
        <f t="shared" ref="AB33:AB34" si="36">SUM(F33,G33,H33,V33,W33)</f>
        <v>3</v>
      </c>
      <c r="AC33" s="43">
        <f t="shared" ref="AC33:AC34" si="37">SUM(E33,F33,H33,I33,J33,M33,O33,P33,R33,U33,W33)</f>
        <v>82</v>
      </c>
      <c r="AD33" s="126">
        <f t="shared" ref="AD33:AD34" si="38">(Y33/X33*100-50)*2</f>
        <v>97.64705882</v>
      </c>
      <c r="AE33" s="126">
        <f t="shared" ref="AE33:AE34" si="39">(AA33/X33*100-50)*2</f>
        <v>90.58823529</v>
      </c>
      <c r="AF33" s="126">
        <f t="shared" ref="AF33:AF34" si="40">AB33/X33/0.5*100</f>
        <v>7.058823529</v>
      </c>
      <c r="AG33" s="126">
        <f t="shared" ref="AG33:AG34" si="41">Z33/X33*100</f>
        <v>10.58823529</v>
      </c>
      <c r="AH33" s="126">
        <f t="shared" ref="AH33:AH34" si="42">(AC33/X33*100-50)*2</f>
        <v>92.94117647</v>
      </c>
      <c r="AI33">
        <f t="shared" ref="AI33:AM33" si="31">AVERAGE(AD33:AD34)</f>
        <v>97.75969962</v>
      </c>
      <c r="AJ33">
        <f t="shared" si="31"/>
        <v>94.23028786</v>
      </c>
      <c r="AK33">
        <f t="shared" si="31"/>
        <v>3.529411765</v>
      </c>
      <c r="AL33">
        <f t="shared" si="31"/>
        <v>5.826032541</v>
      </c>
      <c r="AM33">
        <f t="shared" si="31"/>
        <v>94.34292866</v>
      </c>
    </row>
    <row r="34" ht="15.75" customHeight="1">
      <c r="C34" s="137" t="s">
        <v>25</v>
      </c>
      <c r="D34" s="47"/>
      <c r="E34" s="54"/>
      <c r="F34" s="54"/>
      <c r="G34" s="54"/>
      <c r="H34" s="54"/>
      <c r="I34" s="54"/>
      <c r="J34" s="54">
        <v>48.0</v>
      </c>
      <c r="K34" s="54"/>
      <c r="L34" s="54"/>
      <c r="M34" s="54"/>
      <c r="N34" s="54"/>
      <c r="O34" s="54"/>
      <c r="P34" s="54">
        <v>43.0</v>
      </c>
      <c r="Q34" s="54">
        <v>2.0</v>
      </c>
      <c r="R34" s="54"/>
      <c r="S34" s="54"/>
      <c r="T34" s="54"/>
      <c r="U34" s="61">
        <v>1.0</v>
      </c>
      <c r="V34" s="47"/>
      <c r="W34" s="61"/>
      <c r="X34" s="124">
        <f t="shared" si="32"/>
        <v>94</v>
      </c>
      <c r="Y34" s="43">
        <f t="shared" si="33"/>
        <v>93</v>
      </c>
      <c r="Z34" s="43">
        <f t="shared" si="34"/>
        <v>1</v>
      </c>
      <c r="AA34" s="43">
        <f t="shared" si="35"/>
        <v>93</v>
      </c>
      <c r="AB34" s="43">
        <f t="shared" si="36"/>
        <v>0</v>
      </c>
      <c r="AC34" s="43">
        <f t="shared" si="37"/>
        <v>92</v>
      </c>
      <c r="AD34" s="126">
        <f t="shared" si="38"/>
        <v>97.87234043</v>
      </c>
      <c r="AE34" s="126">
        <f t="shared" si="39"/>
        <v>97.87234043</v>
      </c>
      <c r="AF34" s="126">
        <f t="shared" si="40"/>
        <v>0</v>
      </c>
      <c r="AG34" s="126">
        <f t="shared" si="41"/>
        <v>1.063829787</v>
      </c>
      <c r="AH34" s="126">
        <f t="shared" si="42"/>
        <v>95.74468085</v>
      </c>
    </row>
    <row r="35" ht="15.75" customHeight="1"/>
    <row r="36" ht="15.75" customHeight="1">
      <c r="B36" s="86"/>
      <c r="C36" s="89" t="s">
        <v>67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138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ht="15.75" customHeight="1">
      <c r="B37" s="19" t="s">
        <v>8</v>
      </c>
      <c r="C37" s="113" t="s">
        <v>9</v>
      </c>
      <c r="D37" s="92" t="s">
        <v>10</v>
      </c>
      <c r="E37" s="92" t="s">
        <v>38</v>
      </c>
      <c r="F37" s="92" t="s">
        <v>61</v>
      </c>
      <c r="G37" s="92" t="s">
        <v>39</v>
      </c>
      <c r="H37" s="92" t="s">
        <v>40</v>
      </c>
      <c r="I37" s="26" t="s">
        <v>11</v>
      </c>
      <c r="J37" s="26" t="s">
        <v>12</v>
      </c>
      <c r="K37" s="26" t="s">
        <v>41</v>
      </c>
      <c r="L37" s="26" t="s">
        <v>13</v>
      </c>
      <c r="M37" s="26" t="s">
        <v>42</v>
      </c>
      <c r="N37" s="26" t="s">
        <v>43</v>
      </c>
      <c r="O37" s="93" t="s">
        <v>15</v>
      </c>
      <c r="P37" s="93" t="s">
        <v>16</v>
      </c>
      <c r="Q37" s="93" t="s">
        <v>35</v>
      </c>
      <c r="R37" s="93" t="s">
        <v>44</v>
      </c>
      <c r="S37" s="93" t="s">
        <v>17</v>
      </c>
      <c r="T37" s="94" t="s">
        <v>18</v>
      </c>
      <c r="U37" s="94" t="s">
        <v>45</v>
      </c>
      <c r="V37" s="94" t="s">
        <v>46</v>
      </c>
      <c r="W37" s="94" t="s">
        <v>47</v>
      </c>
      <c r="X37" s="115" t="s">
        <v>19</v>
      </c>
      <c r="Y37" s="94" t="s">
        <v>48</v>
      </c>
      <c r="Z37" s="94" t="s">
        <v>49</v>
      </c>
      <c r="AA37" s="94" t="s">
        <v>50</v>
      </c>
      <c r="AB37" s="139" t="s">
        <v>51</v>
      </c>
      <c r="AC37" s="94" t="s">
        <v>52</v>
      </c>
      <c r="AD37" s="116" t="s">
        <v>53</v>
      </c>
      <c r="AE37" s="118" t="s">
        <v>54</v>
      </c>
      <c r="AF37" s="110" t="s">
        <v>55</v>
      </c>
      <c r="AG37" s="111" t="s">
        <v>57</v>
      </c>
      <c r="AH37" s="26" t="s">
        <v>21</v>
      </c>
      <c r="AI37" s="112" t="s">
        <v>58</v>
      </c>
      <c r="AJ37" s="112" t="s">
        <v>59</v>
      </c>
      <c r="AK37" s="114" t="s">
        <v>60</v>
      </c>
      <c r="AL37" s="111" t="s">
        <v>57</v>
      </c>
      <c r="AM37" s="121" t="s">
        <v>66</v>
      </c>
    </row>
    <row r="38" ht="15.75" customHeight="1">
      <c r="C38" s="17" t="s">
        <v>23</v>
      </c>
      <c r="D38" s="47"/>
      <c r="E38" s="47">
        <v>3.0</v>
      </c>
      <c r="F38" s="47"/>
      <c r="G38" s="47"/>
      <c r="H38" s="47"/>
      <c r="I38" s="47"/>
      <c r="J38" s="47">
        <v>48.0</v>
      </c>
      <c r="K38" s="47"/>
      <c r="L38" s="47"/>
      <c r="M38" s="47">
        <v>5.0</v>
      </c>
      <c r="N38" s="47"/>
      <c r="O38" s="47">
        <v>1.0</v>
      </c>
      <c r="P38" s="47">
        <v>43.0</v>
      </c>
      <c r="Q38" s="47"/>
      <c r="R38" s="47">
        <v>1.0</v>
      </c>
      <c r="S38" s="47">
        <v>1.0</v>
      </c>
      <c r="T38" s="47">
        <v>1.0</v>
      </c>
      <c r="U38" s="47">
        <v>3.0</v>
      </c>
      <c r="V38" s="47"/>
      <c r="W38" s="47"/>
      <c r="X38" s="124">
        <f t="shared" ref="X38:X39" si="44">SUM(D38:W38)</f>
        <v>106</v>
      </c>
      <c r="Y38" s="43">
        <f t="shared" ref="Y38:Y39" si="45">SUM(F38,G38,H38,I38,J38,K38,L38,O38,P38,Q38,V38,W38,R38,S38,N38,M38)</f>
        <v>99</v>
      </c>
      <c r="Z38" s="43">
        <f t="shared" ref="Z38:Z39" si="46">SUM(D38,E38,M38,N38,R38,S38,T38,U38)</f>
        <v>14</v>
      </c>
      <c r="AA38" s="43">
        <f t="shared" ref="AA38:AA39" si="47">SUM(I38:S38)</f>
        <v>99</v>
      </c>
      <c r="AB38" s="43">
        <f t="shared" ref="AB38:AB39" si="48">SUM(F38,G38,H38,V38,W38)</f>
        <v>0</v>
      </c>
      <c r="AC38" s="43">
        <f t="shared" ref="AC38:AC39" si="49">SUM(E38,F38,H38,I38,J38,M38,O38,P38,R38,U38,W38)</f>
        <v>104</v>
      </c>
      <c r="AD38" s="126">
        <f t="shared" ref="AD38:AD39" si="50">(Y38/X38*100-50)*2</f>
        <v>86.79245283</v>
      </c>
      <c r="AE38" s="126">
        <f t="shared" ref="AE38:AE39" si="51">(AA38/X38*100-50)*2</f>
        <v>86.79245283</v>
      </c>
      <c r="AF38" s="126">
        <f t="shared" ref="AF38:AF39" si="52">AB38/X38/0.5*100</f>
        <v>0</v>
      </c>
      <c r="AG38" s="126">
        <f t="shared" ref="AG38:AG39" si="53">Z38/X38*100</f>
        <v>13.20754717</v>
      </c>
      <c r="AH38" s="126">
        <f t="shared" ref="AH38:AH39" si="54">(AC38/X38*100-50)*2</f>
        <v>96.22641509</v>
      </c>
      <c r="AI38">
        <f t="shared" ref="AI38:AM38" si="43">AVERAGE(AD38:AD39)</f>
        <v>84.97517378</v>
      </c>
      <c r="AJ38">
        <f t="shared" si="43"/>
        <v>79.71201589</v>
      </c>
      <c r="AK38">
        <f t="shared" si="43"/>
        <v>5.263157895</v>
      </c>
      <c r="AL38">
        <f t="shared" si="43"/>
        <v>10.8142999</v>
      </c>
      <c r="AM38">
        <f t="shared" si="43"/>
        <v>93.90268123</v>
      </c>
    </row>
    <row r="39" ht="15.75" customHeight="1">
      <c r="C39" s="17" t="s">
        <v>25</v>
      </c>
      <c r="D39" s="61"/>
      <c r="E39" s="61">
        <v>2.0</v>
      </c>
      <c r="F39" s="61"/>
      <c r="G39" s="61"/>
      <c r="H39" s="61">
        <v>1.0</v>
      </c>
      <c r="I39" s="61"/>
      <c r="J39" s="61">
        <v>48.0</v>
      </c>
      <c r="K39" s="61"/>
      <c r="L39" s="61"/>
      <c r="M39" s="61"/>
      <c r="N39" s="61"/>
      <c r="O39" s="61"/>
      <c r="P39" s="61">
        <v>30.0</v>
      </c>
      <c r="Q39" s="61">
        <v>4.0</v>
      </c>
      <c r="R39" s="61"/>
      <c r="S39" s="61"/>
      <c r="T39" s="61"/>
      <c r="U39" s="61">
        <v>6.0</v>
      </c>
      <c r="V39" s="61"/>
      <c r="W39" s="61">
        <v>4.0</v>
      </c>
      <c r="X39" s="124">
        <f t="shared" si="44"/>
        <v>95</v>
      </c>
      <c r="Y39" s="43">
        <f t="shared" si="45"/>
        <v>87</v>
      </c>
      <c r="Z39" s="43">
        <f t="shared" si="46"/>
        <v>8</v>
      </c>
      <c r="AA39" s="43">
        <f t="shared" si="47"/>
        <v>82</v>
      </c>
      <c r="AB39" s="43">
        <f t="shared" si="48"/>
        <v>5</v>
      </c>
      <c r="AC39" s="43">
        <f t="shared" si="49"/>
        <v>91</v>
      </c>
      <c r="AD39" s="126">
        <f t="shared" si="50"/>
        <v>83.15789474</v>
      </c>
      <c r="AE39" s="126">
        <f t="shared" si="51"/>
        <v>72.63157895</v>
      </c>
      <c r="AF39" s="126">
        <f t="shared" si="52"/>
        <v>10.52631579</v>
      </c>
      <c r="AG39" s="126">
        <f t="shared" si="53"/>
        <v>8.421052632</v>
      </c>
      <c r="AH39" s="126">
        <f t="shared" si="54"/>
        <v>91.57894737</v>
      </c>
    </row>
    <row r="40" ht="15.75" customHeight="1">
      <c r="B40" s="19" t="s">
        <v>27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105"/>
      <c r="Z40" s="70"/>
      <c r="AA40" s="70"/>
      <c r="AB40" s="70"/>
      <c r="AC40" s="70"/>
      <c r="AD40" s="70"/>
      <c r="AE40" s="70"/>
      <c r="AF40" s="70"/>
      <c r="AG40" s="70"/>
      <c r="AH40" s="70"/>
    </row>
    <row r="41" ht="15.75" customHeight="1">
      <c r="C41" s="136" t="s">
        <v>23</v>
      </c>
      <c r="D41" s="47"/>
      <c r="E41" s="47">
        <v>2.0</v>
      </c>
      <c r="F41" s="47"/>
      <c r="G41" s="47"/>
      <c r="H41" s="47">
        <v>2.0</v>
      </c>
      <c r="I41" s="47"/>
      <c r="J41" s="47">
        <v>21.0</v>
      </c>
      <c r="K41" s="47"/>
      <c r="L41" s="47"/>
      <c r="M41" s="61">
        <v>2.0</v>
      </c>
      <c r="N41" s="47"/>
      <c r="O41" s="47"/>
      <c r="P41" s="47">
        <v>24.0</v>
      </c>
      <c r="Q41" s="47">
        <v>1.0</v>
      </c>
      <c r="R41" s="47">
        <v>2.0</v>
      </c>
      <c r="S41" s="47">
        <v>2.0</v>
      </c>
      <c r="T41" s="141"/>
      <c r="U41" s="47"/>
      <c r="V41" s="47"/>
      <c r="W41" s="47">
        <v>1.0</v>
      </c>
      <c r="X41" s="124">
        <f t="shared" ref="X41:X42" si="56">SUM(D41:W41)</f>
        <v>57</v>
      </c>
      <c r="Y41" s="43">
        <f t="shared" ref="Y41:Y42" si="57">SUM(F41,G41,H41,I41,J41,K41,L41,O41,P41,Q41,V41,W41,R41,S41,N41,M41)</f>
        <v>55</v>
      </c>
      <c r="Z41" s="43">
        <f t="shared" ref="Z41:Z42" si="58">SUM(D41,E41,M41,N41,R41,S41,T41,U41)</f>
        <v>8</v>
      </c>
      <c r="AA41" s="43">
        <f t="shared" ref="AA41:AA42" si="59">SUM(I41:S41)</f>
        <v>52</v>
      </c>
      <c r="AB41" s="43">
        <f t="shared" ref="AB41:AB42" si="60">SUM(F41,G41,H41,V41,W41)</f>
        <v>3</v>
      </c>
      <c r="AC41" s="43">
        <f t="shared" ref="AC41:AC42" si="61">SUM(E41,F41,H41,I41,J41,M41,O41,P41,R41,U41,W41)</f>
        <v>54</v>
      </c>
      <c r="AD41" s="126">
        <f t="shared" ref="AD41:AD42" si="62">(Y41/X41*100-50)*2</f>
        <v>92.98245614</v>
      </c>
      <c r="AE41" s="126">
        <f t="shared" ref="AE41:AE42" si="63">(AA41/X41*100-50)*2</f>
        <v>82.45614035</v>
      </c>
      <c r="AF41" s="126">
        <f t="shared" ref="AF41:AF42" si="64">AB41/X41/0.5*100</f>
        <v>10.52631579</v>
      </c>
      <c r="AG41" s="126">
        <f t="shared" ref="AG41:AG42" si="65">Z41/X41*100</f>
        <v>14.03508772</v>
      </c>
      <c r="AH41" s="126">
        <f t="shared" ref="AH41:AH42" si="66">(AC41/X41*100-50)*2</f>
        <v>89.47368421</v>
      </c>
      <c r="AI41">
        <f t="shared" ref="AI41:AM41" si="55">AVERAGE(AD41:AD42)</f>
        <v>92.71764316</v>
      </c>
      <c r="AJ41">
        <f t="shared" si="55"/>
        <v>81.79410791</v>
      </c>
      <c r="AK41">
        <f t="shared" si="55"/>
        <v>10.92353525</v>
      </c>
      <c r="AL41">
        <f t="shared" si="55"/>
        <v>8.904336312</v>
      </c>
      <c r="AM41">
        <f t="shared" si="55"/>
        <v>94.73684211</v>
      </c>
    </row>
    <row r="42" ht="15.75" customHeight="1">
      <c r="C42" s="137" t="s">
        <v>25</v>
      </c>
      <c r="D42" s="61"/>
      <c r="E42" s="61">
        <v>2.0</v>
      </c>
      <c r="F42" s="61"/>
      <c r="G42" s="61"/>
      <c r="H42" s="61">
        <v>1.0</v>
      </c>
      <c r="I42" s="61"/>
      <c r="J42" s="61">
        <v>23.0</v>
      </c>
      <c r="K42" s="61"/>
      <c r="L42" s="61"/>
      <c r="M42" s="61"/>
      <c r="N42" s="61"/>
      <c r="O42" s="61"/>
      <c r="P42" s="61">
        <v>25.0</v>
      </c>
      <c r="Q42" s="61"/>
      <c r="R42" s="61"/>
      <c r="S42" s="61"/>
      <c r="T42" s="61"/>
      <c r="U42" s="61"/>
      <c r="V42" s="61"/>
      <c r="W42" s="61">
        <v>2.0</v>
      </c>
      <c r="X42" s="124">
        <f t="shared" si="56"/>
        <v>53</v>
      </c>
      <c r="Y42" s="43">
        <f t="shared" si="57"/>
        <v>51</v>
      </c>
      <c r="Z42" s="43">
        <f t="shared" si="58"/>
        <v>2</v>
      </c>
      <c r="AA42" s="43">
        <f t="shared" si="59"/>
        <v>48</v>
      </c>
      <c r="AB42" s="43">
        <f t="shared" si="60"/>
        <v>3</v>
      </c>
      <c r="AC42" s="43">
        <f t="shared" si="61"/>
        <v>53</v>
      </c>
      <c r="AD42" s="126">
        <f t="shared" si="62"/>
        <v>92.45283019</v>
      </c>
      <c r="AE42" s="126">
        <f t="shared" si="63"/>
        <v>81.13207547</v>
      </c>
      <c r="AF42" s="126">
        <f t="shared" si="64"/>
        <v>11.32075472</v>
      </c>
      <c r="AG42" s="126">
        <f t="shared" si="65"/>
        <v>3.773584906</v>
      </c>
      <c r="AH42" s="126">
        <f t="shared" si="66"/>
        <v>100</v>
      </c>
    </row>
    <row r="43" ht="15.75" customHeight="1">
      <c r="B43" s="19" t="s">
        <v>31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ht="15.75" customHeight="1">
      <c r="C44" s="136" t="s">
        <v>23</v>
      </c>
      <c r="D44" s="47"/>
      <c r="E44" s="54">
        <v>1.0</v>
      </c>
      <c r="F44" s="54"/>
      <c r="G44" s="54"/>
      <c r="H44" s="54">
        <v>7.0</v>
      </c>
      <c r="I44" s="17"/>
      <c r="J44" s="54">
        <v>26.0</v>
      </c>
      <c r="K44" s="54">
        <v>2.0</v>
      </c>
      <c r="L44" s="54"/>
      <c r="M44" s="54">
        <v>4.0</v>
      </c>
      <c r="N44" s="54"/>
      <c r="O44" s="54"/>
      <c r="P44" s="54">
        <v>31.0</v>
      </c>
      <c r="Q44" s="54">
        <v>1.0</v>
      </c>
      <c r="R44" s="54">
        <v>4.0</v>
      </c>
      <c r="S44" s="54">
        <v>2.0</v>
      </c>
      <c r="T44" s="54"/>
      <c r="U44" s="47"/>
      <c r="V44" s="47"/>
      <c r="W44" s="47">
        <v>3.0</v>
      </c>
      <c r="X44" s="124">
        <f t="shared" ref="X44:X45" si="68">SUM(D44:W44)</f>
        <v>81</v>
      </c>
      <c r="Y44" s="43">
        <f t="shared" ref="Y44:Y45" si="69">SUM(F44,G44,H44,I44,J44,K44,L44,O44,P44,Q44,V44,W44,R44,S44,N44,M44)</f>
        <v>80</v>
      </c>
      <c r="Z44" s="43">
        <f t="shared" ref="Z44:Z45" si="70">SUM(D44,E44,M44,N44,R44,S44,T44,U44)</f>
        <v>11</v>
      </c>
      <c r="AA44" s="43">
        <f t="shared" ref="AA44:AA45" si="71">SUM(I44:S44)</f>
        <v>70</v>
      </c>
      <c r="AB44" s="43">
        <f t="shared" ref="AB44:AB45" si="72">SUM(F44,G44,H44,V44,W44)</f>
        <v>10</v>
      </c>
      <c r="AC44" s="43">
        <f t="shared" ref="AC44:AC45" si="73">SUM(E44,F44,H44,I44,J44,M44,O44,P44,R44,U44,W44)</f>
        <v>76</v>
      </c>
      <c r="AD44" s="126">
        <f t="shared" ref="AD44:AD45" si="74">(Y44/X44*100-50)*2</f>
        <v>97.5308642</v>
      </c>
      <c r="AE44" s="126">
        <f t="shared" ref="AE44:AE45" si="75">(AA44/X44*100-50)*2</f>
        <v>72.83950617</v>
      </c>
      <c r="AF44" s="126">
        <f t="shared" ref="AF44:AF45" si="76">AB44/X44/0.5*100</f>
        <v>24.69135802</v>
      </c>
      <c r="AG44" s="126">
        <f t="shared" ref="AG44:AG45" si="77">Z44/X44*100</f>
        <v>13.58024691</v>
      </c>
      <c r="AH44" s="126">
        <f t="shared" ref="AH44:AH45" si="78">(AC44/X44*100-50)*2</f>
        <v>87.65432099</v>
      </c>
      <c r="AI44">
        <f t="shared" ref="AI44:AM44" si="67">AVERAGE(AD44:AD45)</f>
        <v>96.46658152</v>
      </c>
      <c r="AJ44">
        <f t="shared" si="67"/>
        <v>77.22435079</v>
      </c>
      <c r="AK44">
        <f t="shared" si="67"/>
        <v>19.24223074</v>
      </c>
      <c r="AL44">
        <f t="shared" si="67"/>
        <v>7.939548744</v>
      </c>
      <c r="AM44">
        <f t="shared" si="67"/>
        <v>93.82716049</v>
      </c>
    </row>
    <row r="45" ht="15.75" customHeight="1">
      <c r="C45" s="137" t="s">
        <v>25</v>
      </c>
      <c r="D45" s="47"/>
      <c r="E45" s="54">
        <v>2.0</v>
      </c>
      <c r="F45" s="54"/>
      <c r="G45" s="54"/>
      <c r="H45" s="54">
        <v>2.0</v>
      </c>
      <c r="I45" s="54"/>
      <c r="J45" s="54">
        <v>39.0</v>
      </c>
      <c r="K45" s="54"/>
      <c r="L45" s="54"/>
      <c r="M45" s="54"/>
      <c r="N45" s="54"/>
      <c r="O45" s="54"/>
      <c r="P45" s="54">
        <v>40.0</v>
      </c>
      <c r="Q45" s="54"/>
      <c r="R45" s="54"/>
      <c r="S45" s="54"/>
      <c r="T45" s="54"/>
      <c r="U45" s="61"/>
      <c r="V45" s="61"/>
      <c r="W45" s="61">
        <v>4.0</v>
      </c>
      <c r="X45" s="124">
        <f t="shared" si="68"/>
        <v>87</v>
      </c>
      <c r="Y45" s="43">
        <f t="shared" si="69"/>
        <v>85</v>
      </c>
      <c r="Z45" s="43">
        <f t="shared" si="70"/>
        <v>2</v>
      </c>
      <c r="AA45" s="43">
        <f t="shared" si="71"/>
        <v>79</v>
      </c>
      <c r="AB45" s="43">
        <f t="shared" si="72"/>
        <v>6</v>
      </c>
      <c r="AC45" s="43">
        <f t="shared" si="73"/>
        <v>87</v>
      </c>
      <c r="AD45" s="126">
        <f t="shared" si="74"/>
        <v>95.40229885</v>
      </c>
      <c r="AE45" s="126">
        <f t="shared" si="75"/>
        <v>81.6091954</v>
      </c>
      <c r="AF45" s="126">
        <f t="shared" si="76"/>
        <v>13.79310345</v>
      </c>
      <c r="AG45" s="126">
        <f t="shared" si="77"/>
        <v>2.298850575</v>
      </c>
      <c r="AH45" s="126">
        <f t="shared" si="78"/>
        <v>100</v>
      </c>
    </row>
    <row r="46" ht="15.75" customHeight="1">
      <c r="C46" s="17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142"/>
      <c r="Y46" s="19"/>
      <c r="Z46" s="19"/>
      <c r="AA46" s="19"/>
      <c r="AB46" s="19"/>
      <c r="AC46" s="19"/>
      <c r="AD46" s="17"/>
      <c r="AE46" s="17"/>
      <c r="AF46" s="17"/>
      <c r="AG46" s="17"/>
      <c r="AH46" s="17"/>
    </row>
    <row r="47" ht="15.75" customHeight="1">
      <c r="B47" s="143"/>
      <c r="C47" s="144" t="s">
        <v>68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4"/>
      <c r="W47" s="145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</row>
    <row r="48" ht="15.75" customHeight="1">
      <c r="B48" s="19" t="s">
        <v>8</v>
      </c>
      <c r="C48" s="91" t="s">
        <v>9</v>
      </c>
      <c r="D48" s="92" t="s">
        <v>10</v>
      </c>
      <c r="E48" s="92" t="s">
        <v>38</v>
      </c>
      <c r="F48" s="92" t="s">
        <v>61</v>
      </c>
      <c r="G48" s="92" t="s">
        <v>39</v>
      </c>
      <c r="H48" s="92" t="s">
        <v>40</v>
      </c>
      <c r="I48" s="26" t="s">
        <v>11</v>
      </c>
      <c r="J48" s="26" t="s">
        <v>12</v>
      </c>
      <c r="K48" s="26" t="s">
        <v>41</v>
      </c>
      <c r="L48" s="26" t="s">
        <v>13</v>
      </c>
      <c r="M48" s="26" t="s">
        <v>42</v>
      </c>
      <c r="N48" s="26" t="s">
        <v>43</v>
      </c>
      <c r="O48" s="93" t="s">
        <v>15</v>
      </c>
      <c r="P48" s="93" t="s">
        <v>16</v>
      </c>
      <c r="Q48" s="93" t="s">
        <v>35</v>
      </c>
      <c r="R48" s="93" t="s">
        <v>44</v>
      </c>
      <c r="S48" s="93" t="s">
        <v>17</v>
      </c>
      <c r="T48" s="94" t="s">
        <v>18</v>
      </c>
      <c r="U48" s="94" t="s">
        <v>45</v>
      </c>
      <c r="V48" s="94" t="s">
        <v>46</v>
      </c>
      <c r="W48" s="94" t="s">
        <v>47</v>
      </c>
      <c r="X48" s="115" t="s">
        <v>19</v>
      </c>
      <c r="Y48" s="94" t="s">
        <v>48</v>
      </c>
      <c r="Z48" s="94" t="s">
        <v>49</v>
      </c>
      <c r="AA48" s="94" t="s">
        <v>50</v>
      </c>
      <c r="AB48" s="139" t="s">
        <v>51</v>
      </c>
      <c r="AC48" s="94" t="s">
        <v>52</v>
      </c>
      <c r="AD48" s="116" t="s">
        <v>53</v>
      </c>
      <c r="AE48" s="118" t="s">
        <v>54</v>
      </c>
      <c r="AF48" s="110" t="s">
        <v>55</v>
      </c>
      <c r="AG48" s="111" t="s">
        <v>57</v>
      </c>
      <c r="AH48" s="26" t="s">
        <v>21</v>
      </c>
      <c r="AI48" s="112" t="s">
        <v>58</v>
      </c>
      <c r="AJ48" s="112" t="s">
        <v>59</v>
      </c>
      <c r="AK48" s="114" t="s">
        <v>60</v>
      </c>
      <c r="AL48" s="111" t="s">
        <v>57</v>
      </c>
      <c r="AM48" s="121" t="s">
        <v>66</v>
      </c>
    </row>
    <row r="49" ht="15.75" customHeight="1">
      <c r="C49" s="17" t="s">
        <v>23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>
        <v>65.0</v>
      </c>
      <c r="R49" s="47"/>
      <c r="S49" s="47"/>
      <c r="T49" s="47"/>
      <c r="U49" s="47"/>
      <c r="V49" s="47">
        <v>14.0</v>
      </c>
      <c r="W49" s="47"/>
      <c r="X49" s="124">
        <f t="shared" ref="X49:X50" si="80">SUM(D49:W49)</f>
        <v>79</v>
      </c>
      <c r="Y49" s="43">
        <f t="shared" ref="Y49:Y50" si="81">SUM(F49,G49,H49,I49,J49,K49,L49,O49,P49,Q49,V49,W49,R49,S49,N49,M49)</f>
        <v>79</v>
      </c>
      <c r="Z49" s="43">
        <f t="shared" ref="Z49:Z50" si="82">SUM(D49,E49,M49,N49,R49,S49,T49,U49)</f>
        <v>0</v>
      </c>
      <c r="AA49" s="43">
        <f t="shared" ref="AA49:AA50" si="83">SUM(I49:S49)</f>
        <v>65</v>
      </c>
      <c r="AB49" s="43">
        <f t="shared" ref="AB49:AB50" si="84">SUM(F49,G49,H49,V49,W49)</f>
        <v>14</v>
      </c>
      <c r="AC49" s="43">
        <f t="shared" ref="AC49:AC50" si="85">SUM(E49,F49,H49,I49,J49,M49,O49,P49,R49,U49,W49)</f>
        <v>0</v>
      </c>
      <c r="AD49" s="126">
        <f t="shared" ref="AD49:AD50" si="86">(Y49/X49*100-50)*2</f>
        <v>100</v>
      </c>
      <c r="AE49" s="126">
        <f t="shared" ref="AE49:AE50" si="87">(AA49/X49*100-50)*2</f>
        <v>64.55696203</v>
      </c>
      <c r="AF49" s="126">
        <f t="shared" ref="AF49:AF50" si="88">AB49/X49/0.5*100</f>
        <v>35.44303797</v>
      </c>
      <c r="AG49" s="126">
        <f t="shared" ref="AG49:AG50" si="89">Z49/X49*100</f>
        <v>0</v>
      </c>
      <c r="AH49" s="126">
        <v>0.0</v>
      </c>
      <c r="AI49">
        <f t="shared" ref="AI49:AL49" si="79">AVERAGE(AD49:AD50)</f>
        <v>100</v>
      </c>
      <c r="AJ49">
        <f t="shared" si="79"/>
        <v>64.88717666</v>
      </c>
      <c r="AK49">
        <f t="shared" si="79"/>
        <v>35.11282334</v>
      </c>
      <c r="AL49">
        <f t="shared" si="79"/>
        <v>0</v>
      </c>
      <c r="AM49">
        <v>0.0</v>
      </c>
    </row>
    <row r="50" ht="15.75" customHeight="1">
      <c r="C50" s="17" t="s">
        <v>25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>
        <v>14.0</v>
      </c>
      <c r="Q50" s="61">
        <v>24.0</v>
      </c>
      <c r="R50" s="61"/>
      <c r="S50" s="61"/>
      <c r="T50" s="61"/>
      <c r="U50" s="61"/>
      <c r="V50" s="47">
        <v>8.0</v>
      </c>
      <c r="W50" s="61"/>
      <c r="X50" s="124">
        <f t="shared" si="80"/>
        <v>46</v>
      </c>
      <c r="Y50" s="43">
        <f t="shared" si="81"/>
        <v>46</v>
      </c>
      <c r="Z50" s="43">
        <f t="shared" si="82"/>
        <v>0</v>
      </c>
      <c r="AA50" s="43">
        <f t="shared" si="83"/>
        <v>38</v>
      </c>
      <c r="AB50" s="43">
        <f t="shared" si="84"/>
        <v>8</v>
      </c>
      <c r="AC50" s="43">
        <f t="shared" si="85"/>
        <v>14</v>
      </c>
      <c r="AD50" s="126">
        <f t="shared" si="86"/>
        <v>100</v>
      </c>
      <c r="AE50" s="126">
        <f t="shared" si="87"/>
        <v>65.2173913</v>
      </c>
      <c r="AF50" s="126">
        <f t="shared" si="88"/>
        <v>34.7826087</v>
      </c>
      <c r="AG50" s="126">
        <f t="shared" si="89"/>
        <v>0</v>
      </c>
      <c r="AH50" s="126">
        <f>(AC50/X50*100-50)*2</f>
        <v>-39.13043478</v>
      </c>
    </row>
    <row r="51" ht="15.75" customHeight="1">
      <c r="B51" s="19" t="s">
        <v>27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105"/>
      <c r="Z51" s="70"/>
      <c r="AA51" s="70"/>
      <c r="AB51" s="70"/>
      <c r="AC51" s="70"/>
      <c r="AD51" s="70"/>
      <c r="AE51" s="70"/>
      <c r="AF51" s="70"/>
      <c r="AG51" s="70"/>
      <c r="AH51" s="70"/>
    </row>
    <row r="52" ht="15.75" customHeight="1">
      <c r="C52" s="136" t="s">
        <v>23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88.0</v>
      </c>
      <c r="R52" s="47"/>
      <c r="S52" s="47"/>
      <c r="T52" s="47">
        <v>2.0</v>
      </c>
      <c r="U52" s="47"/>
      <c r="V52" s="47">
        <v>23.0</v>
      </c>
      <c r="W52" s="47"/>
      <c r="X52" s="124">
        <f t="shared" ref="X52:X53" si="91">SUM(D52:W52)</f>
        <v>113</v>
      </c>
      <c r="Y52" s="43">
        <f t="shared" ref="Y52:Y53" si="92">SUM(F52,G52,H52,I52,J52,K52,L52,O52,P52,Q52,V52,W52,R52,S52,N52,M52)</f>
        <v>111</v>
      </c>
      <c r="Z52" s="43">
        <f t="shared" ref="Z52:Z53" si="93">SUM(D52,E52,M52,N52,R52,S52,T52,U52)</f>
        <v>2</v>
      </c>
      <c r="AA52" s="43">
        <f t="shared" ref="AA52:AA53" si="94">SUM(I52:S52)</f>
        <v>88</v>
      </c>
      <c r="AB52" s="43">
        <f t="shared" ref="AB52:AB53" si="95">SUM(F52,G52,H52,V52,W52)</f>
        <v>23</v>
      </c>
      <c r="AC52" s="43">
        <f t="shared" ref="AC52:AC53" si="96">SUM(E52,F52,H52,I52,J52,M52,O52,P52,R52,U52,W52)</f>
        <v>0</v>
      </c>
      <c r="AD52" s="126">
        <f t="shared" ref="AD52:AD53" si="97">(Y52/X52*100-50)*2</f>
        <v>96.46017699</v>
      </c>
      <c r="AE52" s="126">
        <f t="shared" ref="AE52:AE53" si="98">(AA52/X52*100-50)*2</f>
        <v>55.75221239</v>
      </c>
      <c r="AF52" s="126">
        <f t="shared" ref="AF52:AF53" si="99">AB52/X52/0.5*100</f>
        <v>40.7079646</v>
      </c>
      <c r="AG52" s="126">
        <f t="shared" ref="AG52:AG53" si="100">Z52/X52*100</f>
        <v>1.769911504</v>
      </c>
      <c r="AH52" s="126">
        <v>0.0</v>
      </c>
      <c r="AI52">
        <f t="shared" ref="AI52:AL52" si="90">AVERAGE(AD52:AD53)</f>
        <v>92.9669306</v>
      </c>
      <c r="AJ52">
        <f t="shared" si="90"/>
        <v>61.20943953</v>
      </c>
      <c r="AK52">
        <f t="shared" si="90"/>
        <v>31.75749107</v>
      </c>
      <c r="AL52">
        <f t="shared" si="90"/>
        <v>3.5165347</v>
      </c>
      <c r="AM52">
        <v>0.0</v>
      </c>
    </row>
    <row r="53" ht="15.75" customHeight="1">
      <c r="C53" s="137" t="s">
        <v>25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>
        <v>34.0</v>
      </c>
      <c r="Q53" s="61">
        <v>61.0</v>
      </c>
      <c r="R53" s="61"/>
      <c r="S53" s="61"/>
      <c r="T53" s="61">
        <v>6.0</v>
      </c>
      <c r="U53" s="61"/>
      <c r="V53" s="61">
        <v>9.0</v>
      </c>
      <c r="W53" s="61">
        <v>4.0</v>
      </c>
      <c r="X53" s="124">
        <f t="shared" si="91"/>
        <v>114</v>
      </c>
      <c r="Y53" s="43">
        <f t="shared" si="92"/>
        <v>108</v>
      </c>
      <c r="Z53" s="43">
        <f t="shared" si="93"/>
        <v>6</v>
      </c>
      <c r="AA53" s="43">
        <f t="shared" si="94"/>
        <v>95</v>
      </c>
      <c r="AB53" s="43">
        <f t="shared" si="95"/>
        <v>13</v>
      </c>
      <c r="AC53" s="43">
        <f t="shared" si="96"/>
        <v>38</v>
      </c>
      <c r="AD53" s="126">
        <f t="shared" si="97"/>
        <v>89.47368421</v>
      </c>
      <c r="AE53" s="126">
        <f t="shared" si="98"/>
        <v>66.66666667</v>
      </c>
      <c r="AF53" s="126">
        <f t="shared" si="99"/>
        <v>22.80701754</v>
      </c>
      <c r="AG53" s="126">
        <f t="shared" si="100"/>
        <v>5.263157895</v>
      </c>
      <c r="AH53" s="126">
        <f>(AC53/X53*100-50)*2</f>
        <v>-33.33333333</v>
      </c>
    </row>
    <row r="54" ht="15.75" customHeight="1">
      <c r="B54" s="19" t="s">
        <v>31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</row>
    <row r="55" ht="15.75" customHeight="1">
      <c r="C55" s="136" t="s">
        <v>23</v>
      </c>
      <c r="D55" s="4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>
        <v>55.0</v>
      </c>
      <c r="R55" s="54"/>
      <c r="S55" s="54"/>
      <c r="T55" s="54"/>
      <c r="U55" s="47">
        <v>5.0</v>
      </c>
      <c r="V55" s="47"/>
      <c r="W55" s="47"/>
      <c r="X55" s="124">
        <f t="shared" ref="X55:X56" si="102">SUM(D55:W55)</f>
        <v>60</v>
      </c>
      <c r="Y55" s="43">
        <f t="shared" ref="Y55:Y56" si="103">SUM(F55,G55,H55,I55,J55,K55,L55,O55,P55,Q55,V55,W55,R55,S55,N55,M55)</f>
        <v>55</v>
      </c>
      <c r="Z55" s="43">
        <f t="shared" ref="Z55:Z56" si="104">SUM(D55,E55,M55,N55,R55,S55,T55,U55)</f>
        <v>5</v>
      </c>
      <c r="AA55" s="43">
        <f t="shared" ref="AA55:AA56" si="105">SUM(I55:S55)</f>
        <v>55</v>
      </c>
      <c r="AB55" s="43">
        <f t="shared" ref="AB55:AB56" si="106">SUM(F55,G55,H55,V55,W55)</f>
        <v>0</v>
      </c>
      <c r="AC55" s="43">
        <f t="shared" ref="AC55:AC56" si="107">SUM(E55,F55,H55,I55,J55,M55,O55,P55,R55,U55,W55)</f>
        <v>5</v>
      </c>
      <c r="AD55" s="126">
        <f t="shared" ref="AD55:AD56" si="108">(Y55/X55*100-50)*2</f>
        <v>83.33333333</v>
      </c>
      <c r="AE55" s="126">
        <f t="shared" ref="AE55:AE56" si="109">(AA55/X55*100-50)*2</f>
        <v>83.33333333</v>
      </c>
      <c r="AF55" s="126">
        <f t="shared" ref="AF55:AF56" si="110">AB55/X55/0.5*100</f>
        <v>0</v>
      </c>
      <c r="AG55" s="126">
        <f t="shared" ref="AG55:AG56" si="111">Z55/X55*100</f>
        <v>8.333333333</v>
      </c>
      <c r="AH55" s="126">
        <v>0.0</v>
      </c>
      <c r="AI55">
        <f t="shared" ref="AI55:AL55" si="101">AVERAGE(AD55:AD56)</f>
        <v>91.66666667</v>
      </c>
      <c r="AJ55">
        <f t="shared" si="101"/>
        <v>89.58333333</v>
      </c>
      <c r="AK55">
        <f t="shared" si="101"/>
        <v>2.083333333</v>
      </c>
      <c r="AL55">
        <f t="shared" si="101"/>
        <v>4.166666667</v>
      </c>
      <c r="AM55">
        <v>0.0</v>
      </c>
    </row>
    <row r="56" ht="15.75" customHeight="1">
      <c r="C56" s="137" t="s">
        <v>25</v>
      </c>
      <c r="D56" s="47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>
        <v>18.0</v>
      </c>
      <c r="Q56" s="54">
        <v>29.0</v>
      </c>
      <c r="R56" s="54"/>
      <c r="S56" s="54"/>
      <c r="T56" s="54"/>
      <c r="U56" s="61"/>
      <c r="V56" s="47"/>
      <c r="W56" s="61">
        <v>1.0</v>
      </c>
      <c r="X56" s="124">
        <f t="shared" si="102"/>
        <v>48</v>
      </c>
      <c r="Y56" s="43">
        <f t="shared" si="103"/>
        <v>48</v>
      </c>
      <c r="Z56" s="43">
        <f t="shared" si="104"/>
        <v>0</v>
      </c>
      <c r="AA56" s="43">
        <f t="shared" si="105"/>
        <v>47</v>
      </c>
      <c r="AB56" s="43">
        <f t="shared" si="106"/>
        <v>1</v>
      </c>
      <c r="AC56" s="43">
        <f t="shared" si="107"/>
        <v>19</v>
      </c>
      <c r="AD56" s="126">
        <f t="shared" si="108"/>
        <v>100</v>
      </c>
      <c r="AE56" s="126">
        <f t="shared" si="109"/>
        <v>95.83333333</v>
      </c>
      <c r="AF56" s="126">
        <f t="shared" si="110"/>
        <v>4.166666667</v>
      </c>
      <c r="AG56" s="126">
        <f t="shared" si="111"/>
        <v>0</v>
      </c>
      <c r="AH56" s="126">
        <f>(AC56/X56*100-50)*2</f>
        <v>-20.83333333</v>
      </c>
    </row>
    <row r="57" ht="15.75" customHeight="1">
      <c r="C57" s="17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142"/>
      <c r="Y57" s="19"/>
      <c r="Z57" s="19"/>
      <c r="AA57" s="19"/>
      <c r="AB57" s="19"/>
      <c r="AC57" s="19"/>
      <c r="AD57" s="17"/>
      <c r="AE57" s="17"/>
      <c r="AF57" s="17"/>
      <c r="AG57" s="17"/>
      <c r="AH57" s="17"/>
    </row>
    <row r="58" ht="15.75" customHeight="1">
      <c r="B58" s="3"/>
      <c r="C58" s="8" t="s">
        <v>69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8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ht="15.75" customHeight="1">
      <c r="B59" s="19" t="s">
        <v>8</v>
      </c>
      <c r="C59" s="113" t="s">
        <v>9</v>
      </c>
      <c r="D59" s="92" t="s">
        <v>10</v>
      </c>
      <c r="E59" s="92" t="s">
        <v>38</v>
      </c>
      <c r="F59" s="92" t="s">
        <v>61</v>
      </c>
      <c r="G59" s="92" t="s">
        <v>39</v>
      </c>
      <c r="H59" s="92" t="s">
        <v>40</v>
      </c>
      <c r="I59" s="26" t="s">
        <v>11</v>
      </c>
      <c r="J59" s="26" t="s">
        <v>12</v>
      </c>
      <c r="K59" s="26" t="s">
        <v>41</v>
      </c>
      <c r="L59" s="26" t="s">
        <v>13</v>
      </c>
      <c r="M59" s="26" t="s">
        <v>42</v>
      </c>
      <c r="N59" s="26" t="s">
        <v>43</v>
      </c>
      <c r="O59" s="93" t="s">
        <v>15</v>
      </c>
      <c r="P59" s="93" t="s">
        <v>16</v>
      </c>
      <c r="Q59" s="93" t="s">
        <v>35</v>
      </c>
      <c r="R59" s="93" t="s">
        <v>44</v>
      </c>
      <c r="S59" s="93" t="s">
        <v>17</v>
      </c>
      <c r="T59" s="94" t="s">
        <v>18</v>
      </c>
      <c r="U59" s="94" t="s">
        <v>45</v>
      </c>
      <c r="V59" s="94" t="s">
        <v>46</v>
      </c>
      <c r="W59" s="94" t="s">
        <v>47</v>
      </c>
      <c r="X59" s="115" t="s">
        <v>19</v>
      </c>
      <c r="Y59" s="94" t="s">
        <v>48</v>
      </c>
      <c r="Z59" s="94" t="s">
        <v>49</v>
      </c>
      <c r="AA59" s="94" t="s">
        <v>50</v>
      </c>
      <c r="AB59" s="139" t="s">
        <v>51</v>
      </c>
      <c r="AC59" s="94" t="s">
        <v>52</v>
      </c>
      <c r="AD59" s="116" t="s">
        <v>53</v>
      </c>
      <c r="AE59" s="118" t="s">
        <v>54</v>
      </c>
      <c r="AF59" s="110" t="s">
        <v>55</v>
      </c>
      <c r="AG59" s="111" t="s">
        <v>57</v>
      </c>
      <c r="AH59" s="26" t="s">
        <v>21</v>
      </c>
      <c r="AI59" s="112" t="s">
        <v>58</v>
      </c>
      <c r="AJ59" s="112" t="s">
        <v>59</v>
      </c>
      <c r="AK59" s="114" t="s">
        <v>60</v>
      </c>
      <c r="AL59" s="111" t="s">
        <v>57</v>
      </c>
      <c r="AM59" s="121" t="s">
        <v>66</v>
      </c>
    </row>
    <row r="60" ht="15.75" customHeight="1">
      <c r="C60" s="17" t="s">
        <v>23</v>
      </c>
      <c r="D60" s="47"/>
      <c r="E60" s="47">
        <v>3.0</v>
      </c>
      <c r="F60" s="47"/>
      <c r="G60" s="47"/>
      <c r="H60" s="47">
        <v>14.0</v>
      </c>
      <c r="I60" s="47"/>
      <c r="J60" s="47">
        <v>21.0</v>
      </c>
      <c r="K60" s="47"/>
      <c r="L60" s="47">
        <v>1.0</v>
      </c>
      <c r="M60" s="47">
        <v>2.0</v>
      </c>
      <c r="N60" s="47"/>
      <c r="O60" s="47"/>
      <c r="P60" s="47">
        <v>16.0</v>
      </c>
      <c r="Q60" s="47"/>
      <c r="R60" s="47"/>
      <c r="S60" s="47"/>
      <c r="T60" s="47"/>
      <c r="U60" s="47">
        <v>1.0</v>
      </c>
      <c r="V60" s="47">
        <v>3.0</v>
      </c>
      <c r="W60" s="47">
        <v>14.0</v>
      </c>
      <c r="X60" s="124">
        <f t="shared" ref="X60:X61" si="113">SUM(D60:W60)</f>
        <v>75</v>
      </c>
      <c r="Y60" s="43">
        <f t="shared" ref="Y60:Y61" si="114">SUM(F60,G60,H60,I60,J60,K60,L60,O60,P60,Q60,V60,W60,R60,S60,N60,M60)</f>
        <v>71</v>
      </c>
      <c r="Z60" s="43">
        <f t="shared" ref="Z60:Z61" si="115">SUM(D60,E60,M60,N60,R60,S60,T60,U60)</f>
        <v>6</v>
      </c>
      <c r="AA60" s="43">
        <f t="shared" ref="AA60:AA61" si="116">SUM(I60:S60)</f>
        <v>40</v>
      </c>
      <c r="AB60" s="43">
        <f t="shared" ref="AB60:AB61" si="117">SUM(F60,G60,H60,V60,W60)</f>
        <v>31</v>
      </c>
      <c r="AC60" s="43">
        <f t="shared" ref="AC60:AC61" si="118">SUM(E60,F60,H60,I60,J60,M60,O60,P60,R60,U60,W60)</f>
        <v>71</v>
      </c>
      <c r="AD60" s="126">
        <f t="shared" ref="AD60:AD61" si="119">(Y60/X60*100-50)*2</f>
        <v>89.33333333</v>
      </c>
      <c r="AE60" s="126">
        <f t="shared" ref="AE60:AE61" si="120">(AA60/X60*100-50)*2</f>
        <v>6.666666667</v>
      </c>
      <c r="AF60" s="126">
        <f t="shared" ref="AF60:AF61" si="121">AB60/X60/0.5*100</f>
        <v>82.66666667</v>
      </c>
      <c r="AG60" s="126">
        <f t="shared" ref="AG60:AG61" si="122">Z60/X60*100</f>
        <v>8</v>
      </c>
      <c r="AH60" s="126">
        <f t="shared" ref="AH60:AH61" si="123">(AC60/X60*100-50)*2</f>
        <v>89.33333333</v>
      </c>
      <c r="AI60">
        <f t="shared" ref="AI60:AM60" si="112">AVERAGE(AD60:AD61)</f>
        <v>94.66666667</v>
      </c>
      <c r="AJ60">
        <f t="shared" si="112"/>
        <v>10.06410256</v>
      </c>
      <c r="AK60">
        <f t="shared" si="112"/>
        <v>84.6025641</v>
      </c>
      <c r="AL60">
        <f t="shared" si="112"/>
        <v>4</v>
      </c>
      <c r="AM60">
        <f t="shared" si="112"/>
        <v>67.74358974</v>
      </c>
    </row>
    <row r="61" ht="15.75" customHeight="1">
      <c r="C61" s="17" t="s">
        <v>25</v>
      </c>
      <c r="D61" s="61"/>
      <c r="E61" s="61"/>
      <c r="F61" s="61"/>
      <c r="G61" s="61">
        <v>9.0</v>
      </c>
      <c r="H61" s="61">
        <v>8.0</v>
      </c>
      <c r="I61" s="61"/>
      <c r="J61" s="61">
        <v>21.0</v>
      </c>
      <c r="K61" s="61"/>
      <c r="L61" s="61"/>
      <c r="M61" s="61"/>
      <c r="N61" s="61"/>
      <c r="O61" s="61"/>
      <c r="P61" s="61">
        <v>38.0</v>
      </c>
      <c r="Q61" s="61"/>
      <c r="R61" s="61"/>
      <c r="S61" s="61"/>
      <c r="T61" s="61"/>
      <c r="U61" s="61"/>
      <c r="V61" s="47">
        <v>19.0</v>
      </c>
      <c r="W61" s="61">
        <v>9.0</v>
      </c>
      <c r="X61" s="124">
        <f t="shared" si="113"/>
        <v>104</v>
      </c>
      <c r="Y61" s="43">
        <f t="shared" si="114"/>
        <v>104</v>
      </c>
      <c r="Z61" s="43">
        <f t="shared" si="115"/>
        <v>0</v>
      </c>
      <c r="AA61" s="43">
        <f t="shared" si="116"/>
        <v>59</v>
      </c>
      <c r="AB61" s="43">
        <f t="shared" si="117"/>
        <v>45</v>
      </c>
      <c r="AC61" s="43">
        <f t="shared" si="118"/>
        <v>76</v>
      </c>
      <c r="AD61" s="126">
        <f t="shared" si="119"/>
        <v>100</v>
      </c>
      <c r="AE61" s="126">
        <f t="shared" si="120"/>
        <v>13.46153846</v>
      </c>
      <c r="AF61" s="126">
        <f t="shared" si="121"/>
        <v>86.53846154</v>
      </c>
      <c r="AG61" s="126">
        <f t="shared" si="122"/>
        <v>0</v>
      </c>
      <c r="AH61" s="126">
        <f t="shared" si="123"/>
        <v>46.15384615</v>
      </c>
    </row>
    <row r="62" ht="15.75" customHeight="1">
      <c r="B62" s="19" t="s">
        <v>27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105"/>
      <c r="Z62" s="70"/>
      <c r="AA62" s="70"/>
      <c r="AB62" s="70"/>
      <c r="AC62" s="70"/>
      <c r="AD62" s="70"/>
      <c r="AE62" s="70"/>
      <c r="AF62" s="70"/>
      <c r="AG62" s="70"/>
      <c r="AH62" s="70"/>
    </row>
    <row r="63" ht="15.75" customHeight="1">
      <c r="C63" s="136" t="s">
        <v>23</v>
      </c>
      <c r="D63" s="47"/>
      <c r="E63" s="47">
        <v>3.0</v>
      </c>
      <c r="F63" s="47"/>
      <c r="G63" s="47"/>
      <c r="H63" s="47">
        <v>9.0</v>
      </c>
      <c r="I63" s="47">
        <v>1.0</v>
      </c>
      <c r="J63" s="47">
        <v>13.0</v>
      </c>
      <c r="K63" s="47"/>
      <c r="L63" s="47"/>
      <c r="M63" s="47">
        <v>1.0</v>
      </c>
      <c r="N63" s="47"/>
      <c r="O63" s="47"/>
      <c r="P63" s="47">
        <v>15.0</v>
      </c>
      <c r="Q63" s="47"/>
      <c r="R63" s="47">
        <v>2.0</v>
      </c>
      <c r="S63" s="47"/>
      <c r="T63" s="47"/>
      <c r="U63" s="47">
        <v>4.0</v>
      </c>
      <c r="V63" s="47"/>
      <c r="W63" s="47">
        <v>9.0</v>
      </c>
      <c r="X63" s="124">
        <f t="shared" ref="X63:X64" si="125">SUM(D63:W63)</f>
        <v>57</v>
      </c>
      <c r="Y63" s="43">
        <f t="shared" ref="Y63:Y64" si="126">SUM(F63,G63,H63,I63,J63,K63,L63,O63,P63,Q63,V63,W63,R63,S63,N63,M63)</f>
        <v>50</v>
      </c>
      <c r="Z63" s="43">
        <f t="shared" ref="Z63:Z64" si="127">SUM(D63,E63,M63,N63,R63,S63,T63,U63)</f>
        <v>10</v>
      </c>
      <c r="AA63" s="43">
        <f t="shared" ref="AA63:AA64" si="128">SUM(I63:S63)</f>
        <v>32</v>
      </c>
      <c r="AB63" s="43">
        <f t="shared" ref="AB63:AB64" si="129">SUM(F63,G63,H63,V63,W63)</f>
        <v>18</v>
      </c>
      <c r="AC63" s="43">
        <f t="shared" ref="AC63:AC64" si="130">SUM(E63,F63,H63,I63,J63,M63,O63,P63,R63,U63,W63)</f>
        <v>57</v>
      </c>
      <c r="AD63" s="126">
        <f t="shared" ref="AD63:AD64" si="131">(Y63/X63*100-50)*2</f>
        <v>75.43859649</v>
      </c>
      <c r="AE63" s="126">
        <f t="shared" ref="AE63:AE64" si="132">(AA63/X63*100-50)*2</f>
        <v>12.28070175</v>
      </c>
      <c r="AF63" s="126">
        <f t="shared" ref="AF63:AF64" si="133">AB63/X63/0.5*100</f>
        <v>63.15789474</v>
      </c>
      <c r="AG63" s="126">
        <f t="shared" ref="AG63:AG64" si="134">Z63/X63*100</f>
        <v>17.54385965</v>
      </c>
      <c r="AH63" s="126">
        <f t="shared" ref="AH63:AH64" si="135">(AC63/X63*100-50)*2</f>
        <v>100</v>
      </c>
      <c r="AI63">
        <f t="shared" ref="AI63:AM63" si="124">AVERAGE(AD63:AD64)</f>
        <v>79.65478212</v>
      </c>
      <c r="AJ63">
        <f t="shared" si="124"/>
        <v>9.366157329</v>
      </c>
      <c r="AK63">
        <f t="shared" si="124"/>
        <v>70.28862479</v>
      </c>
      <c r="AL63">
        <f t="shared" si="124"/>
        <v>12.80418789</v>
      </c>
      <c r="AM63">
        <f t="shared" si="124"/>
        <v>100</v>
      </c>
    </row>
    <row r="64" ht="15.75" customHeight="1">
      <c r="C64" s="137" t="s">
        <v>25</v>
      </c>
      <c r="D64" s="61"/>
      <c r="E64" s="61"/>
      <c r="F64" s="61"/>
      <c r="G64" s="61"/>
      <c r="H64" s="61">
        <v>9.0</v>
      </c>
      <c r="I64" s="61"/>
      <c r="J64" s="61">
        <v>17.0</v>
      </c>
      <c r="K64" s="61"/>
      <c r="L64" s="61"/>
      <c r="M64" s="61"/>
      <c r="N64" s="61"/>
      <c r="O64" s="61"/>
      <c r="P64" s="61">
        <v>16.0</v>
      </c>
      <c r="Q64" s="61"/>
      <c r="R64" s="61"/>
      <c r="S64" s="61"/>
      <c r="T64" s="61"/>
      <c r="U64" s="61">
        <v>5.0</v>
      </c>
      <c r="V64" s="47"/>
      <c r="W64" s="61">
        <v>15.0</v>
      </c>
      <c r="X64" s="124">
        <f t="shared" si="125"/>
        <v>62</v>
      </c>
      <c r="Y64" s="43">
        <f t="shared" si="126"/>
        <v>57</v>
      </c>
      <c r="Z64" s="43">
        <f t="shared" si="127"/>
        <v>5</v>
      </c>
      <c r="AA64" s="43">
        <f t="shared" si="128"/>
        <v>33</v>
      </c>
      <c r="AB64" s="43">
        <f t="shared" si="129"/>
        <v>24</v>
      </c>
      <c r="AC64" s="43">
        <f t="shared" si="130"/>
        <v>62</v>
      </c>
      <c r="AD64" s="126">
        <f t="shared" si="131"/>
        <v>83.87096774</v>
      </c>
      <c r="AE64" s="126">
        <f t="shared" si="132"/>
        <v>6.451612903</v>
      </c>
      <c r="AF64" s="126">
        <f t="shared" si="133"/>
        <v>77.41935484</v>
      </c>
      <c r="AG64" s="126">
        <f t="shared" si="134"/>
        <v>8.064516129</v>
      </c>
      <c r="AH64" s="126">
        <f t="shared" si="135"/>
        <v>100</v>
      </c>
    </row>
    <row r="65" ht="15.75" customHeight="1">
      <c r="B65" s="19" t="s">
        <v>31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</row>
    <row r="66" ht="15.75" customHeight="1">
      <c r="C66" s="136" t="s">
        <v>23</v>
      </c>
      <c r="D66" s="47"/>
      <c r="E66" s="47">
        <v>1.0</v>
      </c>
      <c r="F66" s="47">
        <v>1.0</v>
      </c>
      <c r="G66" s="47"/>
      <c r="H66" s="47">
        <v>10.0</v>
      </c>
      <c r="I66" s="47"/>
      <c r="J66" s="47">
        <v>14.0</v>
      </c>
      <c r="K66" s="47"/>
      <c r="L66" s="47"/>
      <c r="M66" s="47">
        <v>1.0</v>
      </c>
      <c r="N66" s="47"/>
      <c r="O66" s="47">
        <v>1.0</v>
      </c>
      <c r="P66" s="47">
        <v>21.0</v>
      </c>
      <c r="Q66" s="47">
        <v>1.0</v>
      </c>
      <c r="R66" s="47">
        <v>1.0</v>
      </c>
      <c r="S66" s="47"/>
      <c r="T66" s="47"/>
      <c r="U66" s="47">
        <v>5.0</v>
      </c>
      <c r="V66" s="47"/>
      <c r="W66" s="47">
        <v>13.0</v>
      </c>
      <c r="X66" s="124">
        <f t="shared" ref="X66:X67" si="137">SUM(D66:W66)</f>
        <v>69</v>
      </c>
      <c r="Y66" s="43">
        <f t="shared" ref="Y66:Y67" si="138">SUM(F66,G66,H66,I66,J66,K66,L66,O66,P66,Q66,V66,W66,R66,S66,N66,M66)</f>
        <v>63</v>
      </c>
      <c r="Z66" s="43">
        <f t="shared" ref="Z66:Z67" si="139">SUM(D66,E66,M66,N66,R66,S66,T66,U66)</f>
        <v>8</v>
      </c>
      <c r="AA66" s="43">
        <f t="shared" ref="AA66:AA67" si="140">SUM(I66:S66)</f>
        <v>39</v>
      </c>
      <c r="AB66" s="43">
        <f t="shared" ref="AB66:AB67" si="141">SUM(F66,G66,H66,V66,W66)</f>
        <v>24</v>
      </c>
      <c r="AC66" s="43">
        <f t="shared" ref="AC66:AC67" si="142">SUM(E66,F66,H66,I66,J66,M66,O66,P66,R66,U66,W66)</f>
        <v>68</v>
      </c>
      <c r="AD66" s="126">
        <f t="shared" ref="AD66:AD67" si="143">(Y66/X66*100-50)*2</f>
        <v>82.60869565</v>
      </c>
      <c r="AE66" s="126">
        <f t="shared" ref="AE66:AE67" si="144">(AA66/X66*100-50)*2</f>
        <v>13.04347826</v>
      </c>
      <c r="AF66" s="126">
        <f t="shared" ref="AF66:AF67" si="145">AB66/X66/0.5*100</f>
        <v>69.56521739</v>
      </c>
      <c r="AG66" s="126">
        <f t="shared" ref="AG66:AG67" si="146">Z66/X66*100</f>
        <v>11.5942029</v>
      </c>
      <c r="AH66" s="126">
        <f t="shared" ref="AH66:AH67" si="147">(AC66/X66*100-50)*2</f>
        <v>97.10144928</v>
      </c>
      <c r="AI66">
        <f t="shared" ref="AI66:AM66" si="136">AVERAGE(AD66:AD67)</f>
        <v>91.30434783</v>
      </c>
      <c r="AJ66">
        <f t="shared" si="136"/>
        <v>9.35192781</v>
      </c>
      <c r="AK66">
        <f t="shared" si="136"/>
        <v>81.95242002</v>
      </c>
      <c r="AL66">
        <f t="shared" si="136"/>
        <v>5.797101449</v>
      </c>
      <c r="AM66">
        <f t="shared" si="136"/>
        <v>98.55072464</v>
      </c>
    </row>
    <row r="67" ht="15.75" customHeight="1">
      <c r="C67" s="137" t="s">
        <v>25</v>
      </c>
      <c r="D67" s="61"/>
      <c r="E67" s="61"/>
      <c r="F67" s="61"/>
      <c r="G67" s="61"/>
      <c r="H67" s="61">
        <v>14.0</v>
      </c>
      <c r="I67" s="61"/>
      <c r="J67" s="61">
        <v>10.0</v>
      </c>
      <c r="K67" s="61"/>
      <c r="L67" s="61"/>
      <c r="M67" s="61"/>
      <c r="N67" s="61"/>
      <c r="O67" s="61"/>
      <c r="P67" s="61">
        <v>18.0</v>
      </c>
      <c r="Q67" s="61"/>
      <c r="R67" s="61"/>
      <c r="S67" s="61"/>
      <c r="T67" s="61"/>
      <c r="U67" s="61"/>
      <c r="V67" s="47"/>
      <c r="W67" s="61">
        <v>11.0</v>
      </c>
      <c r="X67" s="124">
        <f t="shared" si="137"/>
        <v>53</v>
      </c>
      <c r="Y67" s="43">
        <f t="shared" si="138"/>
        <v>53</v>
      </c>
      <c r="Z67" s="43">
        <f t="shared" si="139"/>
        <v>0</v>
      </c>
      <c r="AA67" s="43">
        <f t="shared" si="140"/>
        <v>28</v>
      </c>
      <c r="AB67" s="43">
        <f t="shared" si="141"/>
        <v>25</v>
      </c>
      <c r="AC67" s="43">
        <f t="shared" si="142"/>
        <v>53</v>
      </c>
      <c r="AD67" s="126">
        <f t="shared" si="143"/>
        <v>100</v>
      </c>
      <c r="AE67" s="126">
        <f t="shared" si="144"/>
        <v>5.660377358</v>
      </c>
      <c r="AF67" s="126">
        <f t="shared" si="145"/>
        <v>94.33962264</v>
      </c>
      <c r="AG67" s="126">
        <f t="shared" si="146"/>
        <v>0</v>
      </c>
      <c r="AH67" s="126">
        <f t="shared" si="147"/>
        <v>100</v>
      </c>
    </row>
    <row r="68" ht="15.7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ht="15.75" customHeight="1">
      <c r="B69" s="86"/>
      <c r="C69" s="89" t="s">
        <v>69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ht="15.75" customHeight="1">
      <c r="B70" s="19" t="s">
        <v>8</v>
      </c>
      <c r="C70" s="113" t="s">
        <v>9</v>
      </c>
      <c r="D70" s="92" t="s">
        <v>10</v>
      </c>
      <c r="E70" s="92" t="s">
        <v>38</v>
      </c>
      <c r="F70" s="92" t="s">
        <v>61</v>
      </c>
      <c r="G70" s="92" t="s">
        <v>39</v>
      </c>
      <c r="H70" s="92" t="s">
        <v>40</v>
      </c>
      <c r="I70" s="26" t="s">
        <v>11</v>
      </c>
      <c r="J70" s="26" t="s">
        <v>12</v>
      </c>
      <c r="K70" s="26" t="s">
        <v>41</v>
      </c>
      <c r="L70" s="26" t="s">
        <v>13</v>
      </c>
      <c r="M70" s="26" t="s">
        <v>42</v>
      </c>
      <c r="N70" s="26" t="s">
        <v>43</v>
      </c>
      <c r="O70" s="93" t="s">
        <v>15</v>
      </c>
      <c r="P70" s="93" t="s">
        <v>16</v>
      </c>
      <c r="Q70" s="93" t="s">
        <v>35</v>
      </c>
      <c r="R70" s="93" t="s">
        <v>44</v>
      </c>
      <c r="S70" s="93" t="s">
        <v>17</v>
      </c>
      <c r="T70" s="94" t="s">
        <v>18</v>
      </c>
      <c r="U70" s="94" t="s">
        <v>45</v>
      </c>
      <c r="V70" s="94" t="s">
        <v>46</v>
      </c>
      <c r="W70" s="94" t="s">
        <v>47</v>
      </c>
      <c r="X70" s="115" t="s">
        <v>19</v>
      </c>
      <c r="Y70" s="94" t="s">
        <v>48</v>
      </c>
      <c r="Z70" s="94" t="s">
        <v>49</v>
      </c>
      <c r="AA70" s="94" t="s">
        <v>50</v>
      </c>
      <c r="AB70" s="139" t="s">
        <v>51</v>
      </c>
      <c r="AC70" s="94" t="s">
        <v>52</v>
      </c>
      <c r="AD70" s="116" t="s">
        <v>53</v>
      </c>
      <c r="AE70" s="118" t="s">
        <v>54</v>
      </c>
      <c r="AF70" s="110" t="s">
        <v>55</v>
      </c>
      <c r="AG70" s="111" t="s">
        <v>57</v>
      </c>
      <c r="AH70" s="26" t="s">
        <v>21</v>
      </c>
      <c r="AI70" s="112" t="s">
        <v>58</v>
      </c>
      <c r="AJ70" s="112" t="s">
        <v>59</v>
      </c>
      <c r="AK70" s="114" t="s">
        <v>60</v>
      </c>
      <c r="AL70" s="111" t="s">
        <v>57</v>
      </c>
      <c r="AM70" s="121" t="s">
        <v>66</v>
      </c>
    </row>
    <row r="71" ht="15.75" customHeight="1">
      <c r="C71" s="17" t="s">
        <v>23</v>
      </c>
      <c r="D71" s="47"/>
      <c r="E71" s="47"/>
      <c r="F71" s="47"/>
      <c r="G71" s="47"/>
      <c r="H71" s="47">
        <v>5.0</v>
      </c>
      <c r="I71" s="47"/>
      <c r="J71" s="47">
        <v>5.0</v>
      </c>
      <c r="K71" s="47"/>
      <c r="L71" s="47"/>
      <c r="M71" s="47">
        <v>4.0</v>
      </c>
      <c r="N71" s="47"/>
      <c r="O71" s="47">
        <v>1.0</v>
      </c>
      <c r="P71" s="47">
        <v>16.0</v>
      </c>
      <c r="Q71" s="47"/>
      <c r="R71" s="47">
        <v>4.0</v>
      </c>
      <c r="S71" s="47"/>
      <c r="T71" s="47"/>
      <c r="U71" s="47">
        <v>1.0</v>
      </c>
      <c r="V71" s="47"/>
      <c r="W71" s="47">
        <v>16.0</v>
      </c>
      <c r="X71" s="124">
        <f t="shared" ref="X71:X72" si="149">SUM(D71:W71)</f>
        <v>52</v>
      </c>
      <c r="Y71" s="43">
        <f t="shared" ref="Y71:Y72" si="150">SUM(F71,G71,H71,I71,J71,K71,L71,O71,P71,Q71,V71,W71,R71,S71,N71,M71)</f>
        <v>51</v>
      </c>
      <c r="Z71" s="43">
        <f t="shared" ref="Z71:Z72" si="151">SUM(D71,E71,M71,N71,R71,S71,T71,U71)</f>
        <v>9</v>
      </c>
      <c r="AA71" s="43">
        <f t="shared" ref="AA71:AA72" si="152">SUM(I71:S71)</f>
        <v>30</v>
      </c>
      <c r="AB71" s="43">
        <f t="shared" ref="AB71:AB72" si="153">SUM(F71,G71,H71,V71,W71)</f>
        <v>21</v>
      </c>
      <c r="AC71" s="43">
        <f t="shared" ref="AC71:AC72" si="154">SUM(E71,F71,H71,I71,J71,M71,O71,P71,R71,U71,W71)</f>
        <v>52</v>
      </c>
      <c r="AD71" s="126">
        <f t="shared" ref="AD71:AD72" si="155">(Y71/X71*100-50)*2</f>
        <v>96.15384615</v>
      </c>
      <c r="AE71" s="126">
        <f t="shared" ref="AE71:AE72" si="156">(AA71/X71*100-50)*2</f>
        <v>15.38461538</v>
      </c>
      <c r="AF71" s="126">
        <f t="shared" ref="AF71:AF72" si="157">AB71/X71/0.5*100</f>
        <v>80.76923077</v>
      </c>
      <c r="AG71" s="126">
        <f t="shared" ref="AG71:AG72" si="158">Z71/X71*100</f>
        <v>17.30769231</v>
      </c>
      <c r="AH71" s="126">
        <f t="shared" ref="AH71:AH72" si="159">(AC71/X71*100-50)*2</f>
        <v>100</v>
      </c>
      <c r="AI71">
        <f t="shared" ref="AI71:AM71" si="148">AVERAGE(AD71:AD72)</f>
        <v>98.07692308</v>
      </c>
      <c r="AJ71">
        <f t="shared" si="148"/>
        <v>18.03713528</v>
      </c>
      <c r="AK71">
        <f t="shared" si="148"/>
        <v>80.0397878</v>
      </c>
      <c r="AL71">
        <f t="shared" si="148"/>
        <v>8.653846154</v>
      </c>
      <c r="AM71">
        <f t="shared" si="148"/>
        <v>98.27586207</v>
      </c>
    </row>
    <row r="72" ht="15.75" customHeight="1">
      <c r="C72" s="17" t="s">
        <v>25</v>
      </c>
      <c r="D72" s="61"/>
      <c r="E72" s="61"/>
      <c r="F72" s="61"/>
      <c r="G72" s="61"/>
      <c r="H72" s="61">
        <v>8.0</v>
      </c>
      <c r="I72" s="61"/>
      <c r="J72" s="61">
        <v>12.0</v>
      </c>
      <c r="K72" s="61"/>
      <c r="L72" s="61"/>
      <c r="M72" s="61"/>
      <c r="N72" s="61"/>
      <c r="O72" s="61"/>
      <c r="P72" s="61">
        <v>23.0</v>
      </c>
      <c r="Q72" s="61"/>
      <c r="R72" s="61"/>
      <c r="S72" s="61"/>
      <c r="T72" s="61"/>
      <c r="U72" s="61"/>
      <c r="V72" s="61">
        <v>1.0</v>
      </c>
      <c r="W72" s="61">
        <v>14.0</v>
      </c>
      <c r="X72" s="124">
        <f t="shared" si="149"/>
        <v>58</v>
      </c>
      <c r="Y72" s="43">
        <f t="shared" si="150"/>
        <v>58</v>
      </c>
      <c r="Z72" s="43">
        <f t="shared" si="151"/>
        <v>0</v>
      </c>
      <c r="AA72" s="43">
        <f t="shared" si="152"/>
        <v>35</v>
      </c>
      <c r="AB72" s="43">
        <f t="shared" si="153"/>
        <v>23</v>
      </c>
      <c r="AC72" s="43">
        <f t="shared" si="154"/>
        <v>57</v>
      </c>
      <c r="AD72" s="126">
        <f t="shared" si="155"/>
        <v>100</v>
      </c>
      <c r="AE72" s="126">
        <f t="shared" si="156"/>
        <v>20.68965517</v>
      </c>
      <c r="AF72" s="126">
        <f t="shared" si="157"/>
        <v>79.31034483</v>
      </c>
      <c r="AG72" s="126">
        <f t="shared" si="158"/>
        <v>0</v>
      </c>
      <c r="AH72" s="126">
        <f t="shared" si="159"/>
        <v>96.55172414</v>
      </c>
    </row>
    <row r="73" ht="15.75" customHeight="1">
      <c r="B73" s="19" t="s">
        <v>27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105"/>
      <c r="Z73" s="70"/>
      <c r="AA73" s="70"/>
      <c r="AB73" s="70"/>
      <c r="AC73" s="70"/>
      <c r="AD73" s="70"/>
      <c r="AE73" s="70"/>
      <c r="AF73" s="70"/>
      <c r="AG73" s="70"/>
      <c r="AH73" s="70"/>
    </row>
    <row r="74" ht="15.75" customHeight="1">
      <c r="C74" s="136" t="s">
        <v>23</v>
      </c>
      <c r="D74" s="47"/>
      <c r="E74" s="47">
        <v>1.0</v>
      </c>
      <c r="F74" s="47"/>
      <c r="G74" s="47"/>
      <c r="H74" s="47">
        <v>18.0</v>
      </c>
      <c r="I74" s="47"/>
      <c r="J74" s="47">
        <v>14.0</v>
      </c>
      <c r="K74" s="47"/>
      <c r="L74" s="47"/>
      <c r="M74" s="47">
        <v>2.0</v>
      </c>
      <c r="N74" s="47"/>
      <c r="O74" s="47"/>
      <c r="P74" s="47">
        <v>14.0</v>
      </c>
      <c r="Q74" s="47">
        <v>1.0</v>
      </c>
      <c r="R74" s="47">
        <v>1.0</v>
      </c>
      <c r="S74" s="47"/>
      <c r="T74" s="47"/>
      <c r="U74" s="47"/>
      <c r="V74" s="47">
        <v>1.0</v>
      </c>
      <c r="W74" s="47">
        <v>8.0</v>
      </c>
      <c r="X74" s="124">
        <f t="shared" ref="X74:X75" si="161">SUM(D74:W74)</f>
        <v>60</v>
      </c>
      <c r="Y74" s="43">
        <f t="shared" ref="Y74:Y75" si="162">SUM(F74,G74,H74,I74,J74,K74,L74,O74,P74,Q74,V74,W74,R74,S74,N74,M74)</f>
        <v>59</v>
      </c>
      <c r="Z74" s="43">
        <f t="shared" ref="Z74:Z75" si="163">SUM(D74,E74,M74,N74,R74,S74,T74,U74)</f>
        <v>4</v>
      </c>
      <c r="AA74" s="43">
        <f t="shared" ref="AA74:AA75" si="164">SUM(I74:S74)</f>
        <v>32</v>
      </c>
      <c r="AB74" s="43">
        <f t="shared" ref="AB74:AB75" si="165">SUM(F74,G74,H74,V74,W74)</f>
        <v>27</v>
      </c>
      <c r="AC74" s="43">
        <f t="shared" ref="AC74:AC75" si="166">SUM(E74,F74,H74,I74,J74,M74,O74,P74,R74,U74,W74)</f>
        <v>58</v>
      </c>
      <c r="AD74" s="126">
        <f t="shared" ref="AD74:AD75" si="167">(Y74/X74*100-50)*2</f>
        <v>96.66666667</v>
      </c>
      <c r="AE74" s="126">
        <f t="shared" ref="AE74:AE75" si="168">(AA74/X74*100-50)*2</f>
        <v>6.666666667</v>
      </c>
      <c r="AF74" s="126">
        <f t="shared" ref="AF74:AF75" si="169">AB74/X74/0.5*100</f>
        <v>90</v>
      </c>
      <c r="AG74" s="126">
        <f t="shared" ref="AG74:AG75" si="170">Z74/X74*100</f>
        <v>6.666666667</v>
      </c>
      <c r="AH74" s="126">
        <f t="shared" ref="AH74:AH75" si="171">(AC74/X74*100-50)*2</f>
        <v>93.33333333</v>
      </c>
      <c r="AI74">
        <f t="shared" ref="AI74:AM74" si="160">AVERAGE(AD74:AD75)</f>
        <v>98.33333333</v>
      </c>
      <c r="AJ74">
        <f t="shared" si="160"/>
        <v>4.895833333</v>
      </c>
      <c r="AK74">
        <f t="shared" si="160"/>
        <v>93.4375</v>
      </c>
      <c r="AL74">
        <f t="shared" si="160"/>
        <v>3.333333333</v>
      </c>
      <c r="AM74">
        <f t="shared" si="160"/>
        <v>95.10416667</v>
      </c>
    </row>
    <row r="75" ht="15.75" customHeight="1">
      <c r="C75" s="137" t="s">
        <v>25</v>
      </c>
      <c r="D75" s="61"/>
      <c r="E75" s="61"/>
      <c r="F75" s="61"/>
      <c r="G75" s="61"/>
      <c r="H75" s="61">
        <v>15.0</v>
      </c>
      <c r="I75" s="61"/>
      <c r="J75" s="61">
        <v>15.0</v>
      </c>
      <c r="K75" s="61"/>
      <c r="L75" s="61"/>
      <c r="M75" s="61"/>
      <c r="N75" s="61"/>
      <c r="O75" s="61"/>
      <c r="P75" s="61">
        <v>18.0</v>
      </c>
      <c r="Q75" s="61"/>
      <c r="R75" s="61"/>
      <c r="S75" s="61"/>
      <c r="T75" s="61"/>
      <c r="U75" s="61"/>
      <c r="V75" s="61">
        <v>1.0</v>
      </c>
      <c r="W75" s="61">
        <v>15.0</v>
      </c>
      <c r="X75" s="124">
        <f t="shared" si="161"/>
        <v>64</v>
      </c>
      <c r="Y75" s="43">
        <f t="shared" si="162"/>
        <v>64</v>
      </c>
      <c r="Z75" s="43">
        <f t="shared" si="163"/>
        <v>0</v>
      </c>
      <c r="AA75" s="43">
        <f t="shared" si="164"/>
        <v>33</v>
      </c>
      <c r="AB75" s="43">
        <f t="shared" si="165"/>
        <v>31</v>
      </c>
      <c r="AC75" s="43">
        <f t="shared" si="166"/>
        <v>63</v>
      </c>
      <c r="AD75" s="126">
        <f t="shared" si="167"/>
        <v>100</v>
      </c>
      <c r="AE75" s="126">
        <f t="shared" si="168"/>
        <v>3.125</v>
      </c>
      <c r="AF75" s="126">
        <f t="shared" si="169"/>
        <v>96.875</v>
      </c>
      <c r="AG75" s="126">
        <f t="shared" si="170"/>
        <v>0</v>
      </c>
      <c r="AH75" s="126">
        <f t="shared" si="171"/>
        <v>96.875</v>
      </c>
    </row>
    <row r="76" ht="15.75" customHeight="1">
      <c r="B76" s="19" t="s">
        <v>31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</row>
    <row r="77" ht="15.75" customHeight="1">
      <c r="C77" s="136" t="s">
        <v>23</v>
      </c>
      <c r="D77" s="47">
        <v>1.0</v>
      </c>
      <c r="E77" s="47"/>
      <c r="F77" s="47">
        <v>3.0</v>
      </c>
      <c r="G77" s="54"/>
      <c r="H77" s="47">
        <v>11.0</v>
      </c>
      <c r="I77" s="47"/>
      <c r="J77" s="47">
        <v>14.0</v>
      </c>
      <c r="K77" s="47"/>
      <c r="L77" s="47"/>
      <c r="M77" s="47">
        <v>4.0</v>
      </c>
      <c r="N77" s="47"/>
      <c r="O77" s="47">
        <v>1.0</v>
      </c>
      <c r="P77" s="47">
        <v>22.0</v>
      </c>
      <c r="Q77" s="47"/>
      <c r="R77" s="47">
        <v>4.0</v>
      </c>
      <c r="S77" s="47"/>
      <c r="T77" s="47"/>
      <c r="U77" s="47">
        <v>2.0</v>
      </c>
      <c r="V77" s="47">
        <v>2.0</v>
      </c>
      <c r="W77" s="47">
        <v>8.0</v>
      </c>
      <c r="X77" s="124">
        <f t="shared" ref="X77:X78" si="173">SUM(D77:W77)</f>
        <v>72</v>
      </c>
      <c r="Y77" s="43">
        <f t="shared" ref="Y77:Y78" si="174">SUM(F77,G77,H77,I77,J77,K77,L77,O77,P77,Q77,V77,W77,R77,S77,N77,M77)</f>
        <v>69</v>
      </c>
      <c r="Z77" s="43">
        <f t="shared" ref="Z77:Z78" si="175">SUM(D77,E77,M77,N77,R77,S77,T77,U77)</f>
        <v>11</v>
      </c>
      <c r="AA77" s="43">
        <f t="shared" ref="AA77:AA78" si="176">SUM(I77:S77)</f>
        <v>45</v>
      </c>
      <c r="AB77" s="43">
        <f t="shared" ref="AB77:AB78" si="177">SUM(F77,G77,H77,V77,W77)</f>
        <v>24</v>
      </c>
      <c r="AC77" s="43">
        <f t="shared" ref="AC77:AC78" si="178">SUM(E77,F77,H77,I77,J77,M77,O77,P77,R77,U77,W77)</f>
        <v>69</v>
      </c>
      <c r="AD77" s="126">
        <f t="shared" ref="AD77:AD78" si="179">(Y77/X77*100-50)*2</f>
        <v>91.66666667</v>
      </c>
      <c r="AE77" s="126">
        <f t="shared" ref="AE77:AE78" si="180">(AA77/X77*100-50)*2</f>
        <v>25</v>
      </c>
      <c r="AF77" s="126">
        <f t="shared" ref="AF77:AF78" si="181">AB77/X77/0.5*100</f>
        <v>66.66666667</v>
      </c>
      <c r="AG77" s="126">
        <f t="shared" ref="AG77:AG78" si="182">Z77/X77*100</f>
        <v>15.27777778</v>
      </c>
      <c r="AH77" s="126">
        <f t="shared" ref="AH77:AH78" si="183">(AC77/X77*100-50)*2</f>
        <v>91.66666667</v>
      </c>
      <c r="AI77">
        <f t="shared" ref="AI77:AM77" si="172">AVERAGE(AD77:AD78)</f>
        <v>95.83333333</v>
      </c>
      <c r="AJ77">
        <f t="shared" si="172"/>
        <v>15.83333333</v>
      </c>
      <c r="AK77">
        <f t="shared" si="172"/>
        <v>80</v>
      </c>
      <c r="AL77">
        <f t="shared" si="172"/>
        <v>7.638888889</v>
      </c>
      <c r="AM77">
        <f t="shared" si="172"/>
        <v>89.16666667</v>
      </c>
    </row>
    <row r="78" ht="15.75" customHeight="1">
      <c r="C78" s="137" t="s">
        <v>25</v>
      </c>
      <c r="D78" s="61"/>
      <c r="E78" s="61"/>
      <c r="F78" s="61"/>
      <c r="G78" s="54"/>
      <c r="H78" s="61">
        <v>12.0</v>
      </c>
      <c r="I78" s="61"/>
      <c r="J78" s="61">
        <v>15.0</v>
      </c>
      <c r="K78" s="61"/>
      <c r="L78" s="61"/>
      <c r="M78" s="61"/>
      <c r="N78" s="61"/>
      <c r="O78" s="61"/>
      <c r="P78" s="61">
        <v>25.0</v>
      </c>
      <c r="Q78" s="61"/>
      <c r="R78" s="61"/>
      <c r="S78" s="61"/>
      <c r="T78" s="61"/>
      <c r="U78" s="61"/>
      <c r="V78" s="61">
        <v>5.0</v>
      </c>
      <c r="W78" s="61">
        <v>18.0</v>
      </c>
      <c r="X78" s="124">
        <f t="shared" si="173"/>
        <v>75</v>
      </c>
      <c r="Y78" s="43">
        <f t="shared" si="174"/>
        <v>75</v>
      </c>
      <c r="Z78" s="43">
        <f t="shared" si="175"/>
        <v>0</v>
      </c>
      <c r="AA78" s="43">
        <f t="shared" si="176"/>
        <v>40</v>
      </c>
      <c r="AB78" s="43">
        <f t="shared" si="177"/>
        <v>35</v>
      </c>
      <c r="AC78" s="43">
        <f t="shared" si="178"/>
        <v>70</v>
      </c>
      <c r="AD78" s="126">
        <f t="shared" si="179"/>
        <v>100</v>
      </c>
      <c r="AE78" s="126">
        <f t="shared" si="180"/>
        <v>6.666666667</v>
      </c>
      <c r="AF78" s="126">
        <f t="shared" si="181"/>
        <v>93.33333333</v>
      </c>
      <c r="AG78" s="126">
        <f t="shared" si="182"/>
        <v>0</v>
      </c>
      <c r="AH78" s="126">
        <f t="shared" si="183"/>
        <v>86.66666667</v>
      </c>
    </row>
    <row r="79" ht="15.75" customHeight="1"/>
    <row r="80" ht="15.75" customHeight="1">
      <c r="B80" s="143"/>
      <c r="C80" s="144" t="s">
        <v>71</v>
      </c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4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</row>
    <row r="81" ht="15.75" customHeight="1">
      <c r="B81" s="19" t="s">
        <v>8</v>
      </c>
      <c r="C81" s="91" t="s">
        <v>9</v>
      </c>
      <c r="D81" s="92" t="s">
        <v>10</v>
      </c>
      <c r="E81" s="92" t="s">
        <v>38</v>
      </c>
      <c r="F81" s="92" t="s">
        <v>61</v>
      </c>
      <c r="G81" s="92" t="s">
        <v>39</v>
      </c>
      <c r="H81" s="92" t="s">
        <v>40</v>
      </c>
      <c r="I81" s="26" t="s">
        <v>11</v>
      </c>
      <c r="J81" s="26" t="s">
        <v>12</v>
      </c>
      <c r="K81" s="26" t="s">
        <v>41</v>
      </c>
      <c r="L81" s="26" t="s">
        <v>13</v>
      </c>
      <c r="M81" s="26" t="s">
        <v>42</v>
      </c>
      <c r="N81" s="26" t="s">
        <v>43</v>
      </c>
      <c r="O81" s="93" t="s">
        <v>15</v>
      </c>
      <c r="P81" s="93" t="s">
        <v>16</v>
      </c>
      <c r="Q81" s="93" t="s">
        <v>35</v>
      </c>
      <c r="R81" s="93" t="s">
        <v>44</v>
      </c>
      <c r="S81" s="93" t="s">
        <v>17</v>
      </c>
      <c r="T81" s="94" t="s">
        <v>18</v>
      </c>
      <c r="U81" s="94" t="s">
        <v>45</v>
      </c>
      <c r="V81" s="94" t="s">
        <v>46</v>
      </c>
      <c r="W81" s="94" t="s">
        <v>47</v>
      </c>
      <c r="X81" s="115" t="s">
        <v>19</v>
      </c>
      <c r="Y81" s="94" t="s">
        <v>48</v>
      </c>
      <c r="Z81" s="94" t="s">
        <v>49</v>
      </c>
      <c r="AA81" s="94" t="s">
        <v>50</v>
      </c>
      <c r="AB81" s="139" t="s">
        <v>51</v>
      </c>
      <c r="AC81" s="94" t="s">
        <v>52</v>
      </c>
      <c r="AD81" s="116" t="s">
        <v>53</v>
      </c>
      <c r="AE81" s="118" t="s">
        <v>54</v>
      </c>
      <c r="AF81" s="110" t="s">
        <v>55</v>
      </c>
      <c r="AG81" s="111" t="s">
        <v>57</v>
      </c>
      <c r="AH81" s="26" t="s">
        <v>21</v>
      </c>
      <c r="AI81" s="112" t="s">
        <v>58</v>
      </c>
      <c r="AJ81" s="112" t="s">
        <v>59</v>
      </c>
      <c r="AK81" s="114" t="s">
        <v>60</v>
      </c>
      <c r="AL81" s="111" t="s">
        <v>57</v>
      </c>
      <c r="AM81" s="121" t="s">
        <v>66</v>
      </c>
    </row>
    <row r="82" ht="15.75" customHeight="1">
      <c r="C82" s="17" t="s">
        <v>23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>
        <v>38.0</v>
      </c>
      <c r="R82" s="47"/>
      <c r="S82" s="47"/>
      <c r="T82" s="47"/>
      <c r="U82" s="47"/>
      <c r="V82" s="47">
        <v>3.0</v>
      </c>
      <c r="W82" s="47">
        <v>30.0</v>
      </c>
      <c r="X82" s="124">
        <f t="shared" ref="X82:X83" si="186">SUM(D82:W82)</f>
        <v>71</v>
      </c>
      <c r="Y82" s="43">
        <f t="shared" ref="Y82:Y83" si="187">SUM(F82,G82,H82,I82,J82,K82,L82,O82,P82,Q82,V82,W82,R82,S82,N82,M82)</f>
        <v>71</v>
      </c>
      <c r="Z82" s="43">
        <f t="shared" ref="Z82:Z83" si="188">SUM(D82,E82,M82,N82,R82,S82,T82,U82)</f>
        <v>0</v>
      </c>
      <c r="AA82" s="43">
        <f t="shared" ref="AA82:AA83" si="189">SUM(I82:S82)</f>
        <v>38</v>
      </c>
      <c r="AB82" s="43">
        <f t="shared" ref="AB82:AB83" si="190">SUM(F82,G82,H82,V82,W82)</f>
        <v>33</v>
      </c>
      <c r="AC82" s="43">
        <f t="shared" ref="AC82:AC83" si="191">SUM(E82,F82,H82,I82,J82,M82,O82,P82,R82,U82,W82)</f>
        <v>30</v>
      </c>
      <c r="AD82" s="126">
        <f t="shared" ref="AD82:AD83" si="192">(Y82/X82*100-50)*2</f>
        <v>100</v>
      </c>
      <c r="AE82" s="151">
        <f t="shared" ref="AE82:AE83" si="193">(((AA82/X82)-0.5)/0.5)*100</f>
        <v>7.042253521</v>
      </c>
      <c r="AF82" s="126">
        <f t="shared" ref="AF82:AF83" si="194">AB82/X82/0.5*100</f>
        <v>92.95774648</v>
      </c>
      <c r="AG82" s="126">
        <f t="shared" ref="AG82:AG83" si="195">Z82/X82*100</f>
        <v>0</v>
      </c>
      <c r="AH82" s="126">
        <f t="shared" ref="AH82:AH83" si="196">(AC82/X82*100-50)*2</f>
        <v>-15.49295775</v>
      </c>
      <c r="AI82">
        <f t="shared" ref="AI82:AK82" si="184">AVERAGE(AD82:AD83)</f>
        <v>100</v>
      </c>
      <c r="AJ82">
        <f t="shared" si="184"/>
        <v>8.693540554</v>
      </c>
      <c r="AK82">
        <f t="shared" si="184"/>
        <v>91.30645945</v>
      </c>
      <c r="AL82">
        <f t="shared" ref="AL82:AM82" si="185">AG83</f>
        <v>0</v>
      </c>
      <c r="AM82">
        <f t="shared" si="185"/>
        <v>79.31034483</v>
      </c>
    </row>
    <row r="83" ht="15.75" customHeight="1">
      <c r="C83" s="17" t="s">
        <v>25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>
        <v>45.0</v>
      </c>
      <c r="Q83" s="61">
        <v>3.0</v>
      </c>
      <c r="R83" s="61"/>
      <c r="S83" s="61"/>
      <c r="T83" s="61"/>
      <c r="U83" s="61"/>
      <c r="V83" s="61">
        <v>6.0</v>
      </c>
      <c r="W83" s="61">
        <v>33.0</v>
      </c>
      <c r="X83" s="124">
        <f t="shared" si="186"/>
        <v>87</v>
      </c>
      <c r="Y83" s="43">
        <f t="shared" si="187"/>
        <v>87</v>
      </c>
      <c r="Z83" s="43">
        <f t="shared" si="188"/>
        <v>0</v>
      </c>
      <c r="AA83" s="43">
        <f t="shared" si="189"/>
        <v>48</v>
      </c>
      <c r="AB83" s="43">
        <f t="shared" si="190"/>
        <v>39</v>
      </c>
      <c r="AC83" s="43">
        <f t="shared" si="191"/>
        <v>78</v>
      </c>
      <c r="AD83" s="126">
        <f t="shared" si="192"/>
        <v>100</v>
      </c>
      <c r="AE83" s="151">
        <f t="shared" si="193"/>
        <v>10.34482759</v>
      </c>
      <c r="AF83" s="126">
        <f t="shared" si="194"/>
        <v>89.65517241</v>
      </c>
      <c r="AG83" s="126">
        <f t="shared" si="195"/>
        <v>0</v>
      </c>
      <c r="AH83" s="126">
        <f t="shared" si="196"/>
        <v>79.31034483</v>
      </c>
    </row>
    <row r="84" ht="15.75" customHeight="1">
      <c r="B84" s="19" t="s">
        <v>27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105"/>
      <c r="Z84" s="70"/>
      <c r="AA84" s="70"/>
      <c r="AB84" s="70"/>
      <c r="AC84" s="70"/>
      <c r="AD84" s="70"/>
      <c r="AE84" s="70"/>
      <c r="AF84" s="70"/>
      <c r="AG84" s="70"/>
      <c r="AH84" s="70"/>
    </row>
    <row r="85" ht="15.75" customHeight="1">
      <c r="C85" s="136" t="s">
        <v>23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>
        <v>36.0</v>
      </c>
      <c r="R85" s="47"/>
      <c r="S85" s="47"/>
      <c r="T85" s="47"/>
      <c r="U85" s="47"/>
      <c r="V85" s="47">
        <v>1.0</v>
      </c>
      <c r="W85" s="47">
        <v>30.0</v>
      </c>
      <c r="X85" s="124">
        <f t="shared" ref="X85:X86" si="199">SUM(D85:W85)</f>
        <v>67</v>
      </c>
      <c r="Y85" s="43">
        <f t="shared" ref="Y85:Y86" si="200">SUM(F85,G85,H85,I85,J85,K85,L85,O85,P85,Q85,V85,W85,R85,S85,N85,M85)</f>
        <v>67</v>
      </c>
      <c r="Z85" s="43">
        <f t="shared" ref="Z85:Z86" si="201">SUM(D85,E85,M85,N85,R85,S85,T85,U85)</f>
        <v>0</v>
      </c>
      <c r="AA85" s="43">
        <f t="shared" ref="AA85:AA86" si="202">SUM(I85:S85)</f>
        <v>36</v>
      </c>
      <c r="AB85" s="43">
        <f t="shared" ref="AB85:AB86" si="203">SUM(F85,G85,H85,V85,W85)</f>
        <v>31</v>
      </c>
      <c r="AC85" s="43">
        <f t="shared" ref="AC85:AC86" si="204">SUM(E85,F85,H85,I85,J85,M85,O85,P85,R85,U85,W85)</f>
        <v>30</v>
      </c>
      <c r="AD85" s="126">
        <f t="shared" ref="AD85:AD86" si="205">(Y85/X85*100-50)*2</f>
        <v>100</v>
      </c>
      <c r="AE85" s="151">
        <f t="shared" ref="AE85:AE86" si="206">(((AA85/X85)-0.5)/0.5)*100</f>
        <v>7.462686567</v>
      </c>
      <c r="AF85" s="126">
        <v>100.0</v>
      </c>
      <c r="AG85" s="126">
        <f t="shared" ref="AG85:AG86" si="207">Z85/X85*100</f>
        <v>0</v>
      </c>
      <c r="AH85" s="126">
        <f t="shared" ref="AH85:AH86" si="208">(AC85/X85*100-50)*2</f>
        <v>-10.44776119</v>
      </c>
      <c r="AI85">
        <f t="shared" ref="AI85:AJ85" si="197">AD86</f>
        <v>100</v>
      </c>
      <c r="AJ85">
        <f t="shared" si="197"/>
        <v>16.41791045</v>
      </c>
      <c r="AK85">
        <f>AI85-AJ85</f>
        <v>83.58208955</v>
      </c>
      <c r="AL85">
        <f t="shared" ref="AL85:AM85" si="198">AG86</f>
        <v>0</v>
      </c>
      <c r="AM85">
        <f t="shared" si="198"/>
        <v>88.05970149</v>
      </c>
    </row>
    <row r="86" ht="15.75" customHeight="1">
      <c r="C86" s="137" t="s">
        <v>25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>
        <v>37.0</v>
      </c>
      <c r="Q86" s="61">
        <v>2.0</v>
      </c>
      <c r="R86" s="61"/>
      <c r="S86" s="61"/>
      <c r="T86" s="61"/>
      <c r="U86" s="61"/>
      <c r="V86" s="61">
        <v>2.0</v>
      </c>
      <c r="W86" s="61">
        <v>26.0</v>
      </c>
      <c r="X86" s="124">
        <f t="shared" si="199"/>
        <v>67</v>
      </c>
      <c r="Y86" s="43">
        <f t="shared" si="200"/>
        <v>67</v>
      </c>
      <c r="Z86" s="43">
        <f t="shared" si="201"/>
        <v>0</v>
      </c>
      <c r="AA86" s="43">
        <f t="shared" si="202"/>
        <v>39</v>
      </c>
      <c r="AB86" s="43">
        <f t="shared" si="203"/>
        <v>28</v>
      </c>
      <c r="AC86" s="43">
        <f t="shared" si="204"/>
        <v>63</v>
      </c>
      <c r="AD86" s="126">
        <f t="shared" si="205"/>
        <v>100</v>
      </c>
      <c r="AE86" s="151">
        <f t="shared" si="206"/>
        <v>16.41791045</v>
      </c>
      <c r="AF86" s="126">
        <f>AB86/X86/0.5*100</f>
        <v>83.58208955</v>
      </c>
      <c r="AG86" s="126">
        <f t="shared" si="207"/>
        <v>0</v>
      </c>
      <c r="AH86" s="126">
        <f t="shared" si="208"/>
        <v>88.05970149</v>
      </c>
    </row>
    <row r="87" ht="15.75" customHeight="1">
      <c r="B87" s="19" t="s">
        <v>31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</row>
    <row r="88" ht="15.75" customHeight="1">
      <c r="C88" s="136" t="s">
        <v>23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>
        <v>37.0</v>
      </c>
      <c r="R88" s="47"/>
      <c r="S88" s="47"/>
      <c r="T88" s="47"/>
      <c r="U88" s="47"/>
      <c r="V88" s="47">
        <v>1.0</v>
      </c>
      <c r="W88" s="47">
        <v>32.0</v>
      </c>
      <c r="X88" s="124">
        <f t="shared" ref="X88:X89" si="211">SUM(D88:W88)</f>
        <v>70</v>
      </c>
      <c r="Y88" s="43">
        <f t="shared" ref="Y88:Y89" si="212">SUM(F88,G88,H88,I88,J88,K88,L88,O88,P88,Q88,V88,W88,R88,S88,N88,M88)</f>
        <v>70</v>
      </c>
      <c r="Z88" s="43">
        <f t="shared" ref="Z88:Z89" si="213">SUM(D88,E88,M88,N88,R88,S88,T88,U88)</f>
        <v>0</v>
      </c>
      <c r="AA88" s="43">
        <f t="shared" ref="AA88:AA89" si="214">SUM(I88:S88)</f>
        <v>37</v>
      </c>
      <c r="AB88" s="43">
        <f t="shared" ref="AB88:AB89" si="215">SUM(F88,G88,H88,V88,W88)</f>
        <v>33</v>
      </c>
      <c r="AC88" s="43">
        <f t="shared" ref="AC88:AC89" si="216">SUM(E88,F88,H88,I88,J88,M88,O88,P88,R88,U88,W88)</f>
        <v>32</v>
      </c>
      <c r="AD88" s="126">
        <f t="shared" ref="AD88:AD89" si="217">(Y88/X88*100-50)*2</f>
        <v>100</v>
      </c>
      <c r="AE88" s="151">
        <f t="shared" ref="AE88:AE89" si="218">(((AA88/X88)-0.5)/0.5)*100</f>
        <v>5.714285714</v>
      </c>
      <c r="AF88" s="126">
        <f t="shared" ref="AF88:AF89" si="219">AB88/X88/0.5*100</f>
        <v>94.28571429</v>
      </c>
      <c r="AG88" s="126">
        <f t="shared" ref="AG88:AG89" si="220">Z88/X88*100</f>
        <v>0</v>
      </c>
      <c r="AH88" s="126">
        <f t="shared" ref="AH88:AH89" si="221">(AC88/X88*100-50)*2</f>
        <v>-8.571428571</v>
      </c>
      <c r="AI88">
        <f t="shared" ref="AI88:AK88" si="209">AVERAGE(AD88:AD89)</f>
        <v>98.66666667</v>
      </c>
      <c r="AJ88">
        <f t="shared" si="209"/>
        <v>7.523809524</v>
      </c>
      <c r="AK88">
        <f t="shared" si="209"/>
        <v>91.14285714</v>
      </c>
      <c r="AL88">
        <f t="shared" ref="AL88:AM88" si="210">AG89</f>
        <v>1.333333333</v>
      </c>
      <c r="AM88">
        <f t="shared" si="210"/>
        <v>84</v>
      </c>
    </row>
    <row r="89" ht="15.75" customHeight="1">
      <c r="C89" s="137" t="s">
        <v>25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>
        <v>41.0</v>
      </c>
      <c r="Q89" s="61"/>
      <c r="R89" s="61"/>
      <c r="S89" s="61"/>
      <c r="T89" s="61">
        <v>1.0</v>
      </c>
      <c r="U89" s="61"/>
      <c r="V89" s="61">
        <v>5.0</v>
      </c>
      <c r="W89" s="61">
        <v>28.0</v>
      </c>
      <c r="X89" s="124">
        <f t="shared" si="211"/>
        <v>75</v>
      </c>
      <c r="Y89" s="43">
        <f t="shared" si="212"/>
        <v>74</v>
      </c>
      <c r="Z89" s="43">
        <f t="shared" si="213"/>
        <v>1</v>
      </c>
      <c r="AA89" s="43">
        <f t="shared" si="214"/>
        <v>41</v>
      </c>
      <c r="AB89" s="43">
        <f t="shared" si="215"/>
        <v>33</v>
      </c>
      <c r="AC89" s="43">
        <f t="shared" si="216"/>
        <v>69</v>
      </c>
      <c r="AD89" s="126">
        <f t="shared" si="217"/>
        <v>97.33333333</v>
      </c>
      <c r="AE89" s="151">
        <f t="shared" si="218"/>
        <v>9.333333333</v>
      </c>
      <c r="AF89" s="126">
        <f t="shared" si="219"/>
        <v>88</v>
      </c>
      <c r="AG89" s="126">
        <f t="shared" si="220"/>
        <v>1.333333333</v>
      </c>
      <c r="AH89" s="126">
        <f t="shared" si="221"/>
        <v>84</v>
      </c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40" width="6.89"/>
  </cols>
  <sheetData>
    <row r="1">
      <c r="A1" s="2" t="s">
        <v>0</v>
      </c>
      <c r="B1" s="4"/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9"/>
      <c r="N1" s="9"/>
      <c r="O1" s="9"/>
      <c r="P1" s="9"/>
      <c r="Q1" s="12"/>
      <c r="R1" s="12"/>
      <c r="S1" s="21"/>
      <c r="T1" s="25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>
      <c r="A2" s="14" t="s">
        <v>2</v>
      </c>
      <c r="B2" s="16"/>
      <c r="C2" s="18" t="s">
        <v>14</v>
      </c>
      <c r="D2" s="23"/>
      <c r="E2" s="23"/>
      <c r="F2" s="23"/>
      <c r="G2" s="23"/>
      <c r="H2" s="23"/>
      <c r="I2" s="23"/>
      <c r="J2" s="23"/>
      <c r="K2" s="23"/>
      <c r="L2" s="27"/>
      <c r="M2" s="28" t="s">
        <v>4</v>
      </c>
      <c r="N2" s="30"/>
      <c r="O2" s="31" t="s">
        <v>5</v>
      </c>
      <c r="P2" s="33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>
      <c r="A3" s="35" t="s">
        <v>6</v>
      </c>
      <c r="B3" s="36" t="s">
        <v>8</v>
      </c>
      <c r="C3" s="37" t="s">
        <v>9</v>
      </c>
      <c r="D3" s="39" t="s">
        <v>10</v>
      </c>
      <c r="E3" s="40" t="s">
        <v>11</v>
      </c>
      <c r="F3" s="40" t="s">
        <v>12</v>
      </c>
      <c r="G3" s="40" t="s">
        <v>13</v>
      </c>
      <c r="H3" s="42" t="s">
        <v>15</v>
      </c>
      <c r="I3" s="42" t="s">
        <v>16</v>
      </c>
      <c r="J3" s="42" t="s">
        <v>17</v>
      </c>
      <c r="K3" s="44" t="s">
        <v>18</v>
      </c>
      <c r="L3" s="44" t="s">
        <v>19</v>
      </c>
      <c r="M3" s="45" t="s">
        <v>20</v>
      </c>
      <c r="N3" s="45" t="s">
        <v>21</v>
      </c>
      <c r="O3" s="46" t="s">
        <v>20</v>
      </c>
      <c r="P3" s="48" t="s">
        <v>21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>
      <c r="A4" s="14" t="s">
        <v>22</v>
      </c>
      <c r="B4" s="21"/>
      <c r="C4" s="50" t="s">
        <v>23</v>
      </c>
      <c r="D4" s="51"/>
      <c r="E4" s="52">
        <v>34.0</v>
      </c>
      <c r="F4" s="52">
        <v>4.0</v>
      </c>
      <c r="G4" s="55"/>
      <c r="H4" s="52">
        <v>24.0</v>
      </c>
      <c r="I4" s="51"/>
      <c r="J4" s="51"/>
      <c r="K4" s="51"/>
      <c r="L4" s="57">
        <f t="shared" ref="L4:L5" si="1">SUM(D4:K4)</f>
        <v>62</v>
      </c>
      <c r="M4" s="59">
        <f>(SUM(E4,F4,G4,H4,I4,)/L4*100-50)*2</f>
        <v>100</v>
      </c>
      <c r="N4" s="59">
        <f>(SUM(E4,F4,H4,I4)/L4*100-50)*2</f>
        <v>100</v>
      </c>
      <c r="O4" s="59">
        <f>(SUM(H4,I4,)/SUM(H4:J4)*100-50)*2</f>
        <v>100</v>
      </c>
      <c r="P4" s="59">
        <f>(SUM(H4,I4)/SUM(H4:J4)*100-50)*2</f>
        <v>100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>
      <c r="A5" s="14" t="s">
        <v>24</v>
      </c>
      <c r="B5" s="62"/>
      <c r="C5" s="55" t="s">
        <v>25</v>
      </c>
      <c r="D5" s="51">
        <v>29.0</v>
      </c>
      <c r="E5" s="51"/>
      <c r="F5" s="51"/>
      <c r="G5" s="51"/>
      <c r="H5" s="51"/>
      <c r="I5" s="51"/>
      <c r="J5" s="51"/>
      <c r="K5" s="51">
        <v>43.0</v>
      </c>
      <c r="L5" s="57">
        <f t="shared" si="1"/>
        <v>72</v>
      </c>
      <c r="M5" s="55"/>
      <c r="N5" s="55"/>
      <c r="O5" s="51"/>
      <c r="P5" s="5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>
      <c r="A6" s="64" t="s">
        <v>26</v>
      </c>
      <c r="B6" s="66" t="s">
        <v>27</v>
      </c>
      <c r="C6" s="67"/>
      <c r="D6" s="67"/>
      <c r="E6" s="9"/>
      <c r="F6" s="9"/>
      <c r="G6" s="9"/>
      <c r="H6" s="9"/>
      <c r="I6" s="9"/>
      <c r="J6" s="9"/>
      <c r="K6" s="9"/>
      <c r="L6" s="69"/>
      <c r="M6" s="69"/>
      <c r="N6" s="9"/>
      <c r="O6" s="9"/>
      <c r="P6" s="9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>
      <c r="A7" s="14" t="s">
        <v>28</v>
      </c>
      <c r="B7" s="21"/>
      <c r="C7" s="50" t="s">
        <v>23</v>
      </c>
      <c r="D7" s="51"/>
      <c r="E7" s="52">
        <v>40.0</v>
      </c>
      <c r="F7" s="52">
        <v>3.0</v>
      </c>
      <c r="G7" s="55"/>
      <c r="H7" s="52">
        <v>43.0</v>
      </c>
      <c r="I7" s="52">
        <v>3.0</v>
      </c>
      <c r="J7" s="51"/>
      <c r="K7" s="51"/>
      <c r="L7" s="57">
        <f t="shared" ref="L7:L8" si="2">SUM(D7:K7)</f>
        <v>89</v>
      </c>
      <c r="M7" s="59">
        <f>(SUM(E7,F7,G7,H7,I7,)/L7*100-50)*2</f>
        <v>100</v>
      </c>
      <c r="N7" s="59">
        <f>(SUM(E7,F7,H7,I7)/L7*100-50)*2</f>
        <v>100</v>
      </c>
      <c r="O7" s="59">
        <f>(SUM(H7,I7,)/SUM(H7:J7)*100-50)*2</f>
        <v>100</v>
      </c>
      <c r="P7" s="59">
        <f>(SUM(H7,I7)/SUM(H7:J7)*100-50)*2</f>
        <v>100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>
      <c r="A8" s="73" t="s">
        <v>29</v>
      </c>
      <c r="B8" s="62"/>
      <c r="C8" s="55" t="s">
        <v>25</v>
      </c>
      <c r="D8" s="65">
        <v>54.0</v>
      </c>
      <c r="E8" s="65"/>
      <c r="F8" s="65"/>
      <c r="G8" s="65"/>
      <c r="H8" s="65"/>
      <c r="I8" s="65"/>
      <c r="J8" s="51"/>
      <c r="K8" s="65">
        <v>45.0</v>
      </c>
      <c r="L8" s="57">
        <f t="shared" si="2"/>
        <v>99</v>
      </c>
      <c r="M8" s="55"/>
      <c r="N8" s="55"/>
      <c r="O8" s="51"/>
      <c r="P8" s="5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>
      <c r="A9" s="74" t="s">
        <v>30</v>
      </c>
      <c r="B9" s="66" t="s">
        <v>31</v>
      </c>
      <c r="C9" s="67"/>
      <c r="D9" s="67"/>
      <c r="E9" s="9"/>
      <c r="F9" s="9"/>
      <c r="G9" s="9"/>
      <c r="H9" s="9"/>
      <c r="I9" s="9"/>
      <c r="J9" s="9"/>
      <c r="K9" s="9"/>
      <c r="L9" s="9"/>
      <c r="M9" s="69"/>
      <c r="N9" s="9"/>
      <c r="O9" s="9"/>
      <c r="P9" s="9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>
      <c r="A10" s="12"/>
      <c r="B10" s="21"/>
      <c r="C10" s="50" t="s">
        <v>23</v>
      </c>
      <c r="D10" s="51"/>
      <c r="E10" s="52">
        <v>38.0</v>
      </c>
      <c r="F10" s="52">
        <v>3.0</v>
      </c>
      <c r="G10" s="55"/>
      <c r="H10" s="52">
        <v>37.0</v>
      </c>
      <c r="I10" s="52">
        <v>2.0</v>
      </c>
      <c r="J10" s="51"/>
      <c r="K10" s="51"/>
      <c r="L10" s="57">
        <f t="shared" ref="L10:L11" si="3">SUM(D10:K10)</f>
        <v>80</v>
      </c>
      <c r="M10" s="59">
        <f>(SUM(E10,F10,G10,H10,I10,)/L10*100-50)*2</f>
        <v>100</v>
      </c>
      <c r="N10" s="59">
        <f>(SUM(E10,F10,H10,I10)/L10*100-50)*2</f>
        <v>100</v>
      </c>
      <c r="O10" s="59">
        <f>(SUM(H10,I10,)/SUM(H10:J10)*100-50)*2</f>
        <v>100</v>
      </c>
      <c r="P10" s="59">
        <f>(SUM(H10,I10)/SUM(H10:J10)*100-50)*2</f>
        <v>100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>
      <c r="A11" s="12"/>
      <c r="B11" s="21"/>
      <c r="C11" s="55" t="s">
        <v>25</v>
      </c>
      <c r="D11" s="65">
        <v>40.0</v>
      </c>
      <c r="E11" s="65"/>
      <c r="F11" s="65"/>
      <c r="G11" s="65"/>
      <c r="H11" s="65"/>
      <c r="I11" s="65"/>
      <c r="J11" s="65"/>
      <c r="K11" s="65">
        <v>41.0</v>
      </c>
      <c r="L11" s="57">
        <f t="shared" si="3"/>
        <v>81</v>
      </c>
      <c r="M11" s="55"/>
      <c r="N11" s="55"/>
      <c r="O11" s="51"/>
      <c r="P11" s="5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>
      <c r="A12" s="12"/>
      <c r="B12" s="4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>
      <c r="A13" s="12"/>
      <c r="B13" s="4"/>
      <c r="C13" s="79" t="s">
        <v>32</v>
      </c>
      <c r="D13" s="80"/>
      <c r="E13" s="80"/>
      <c r="F13" s="80"/>
      <c r="G13" s="80"/>
      <c r="H13" s="80"/>
      <c r="I13" s="80"/>
      <c r="J13" s="80"/>
      <c r="K13" s="80"/>
      <c r="L13" s="80"/>
      <c r="M13" s="9"/>
      <c r="N13" s="9"/>
      <c r="O13" s="9"/>
      <c r="P13" s="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>
      <c r="A14" s="12"/>
      <c r="B14" s="16"/>
      <c r="C14" s="82" t="s">
        <v>33</v>
      </c>
      <c r="D14" s="83"/>
      <c r="E14" s="83"/>
      <c r="F14" s="83"/>
      <c r="G14" s="83"/>
      <c r="H14" s="83"/>
      <c r="I14" s="83"/>
      <c r="J14" s="83"/>
      <c r="K14" s="83"/>
      <c r="L14" s="85"/>
      <c r="M14" s="28" t="s">
        <v>4</v>
      </c>
      <c r="N14" s="30"/>
      <c r="O14" s="31" t="s">
        <v>5</v>
      </c>
      <c r="P14" s="3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7"/>
      <c r="AG14" s="87"/>
      <c r="AH14" s="87"/>
      <c r="AI14" s="87"/>
      <c r="AJ14" s="87"/>
      <c r="AK14" s="12"/>
      <c r="AL14" s="12"/>
      <c r="AM14" s="12"/>
      <c r="AN14" s="12"/>
    </row>
    <row r="15">
      <c r="A15" s="4"/>
      <c r="B15" s="36" t="s">
        <v>8</v>
      </c>
      <c r="C15" s="88" t="s">
        <v>9</v>
      </c>
      <c r="D15" s="39" t="s">
        <v>10</v>
      </c>
      <c r="E15" s="40" t="s">
        <v>11</v>
      </c>
      <c r="F15" s="40" t="s">
        <v>12</v>
      </c>
      <c r="G15" s="40" t="s">
        <v>13</v>
      </c>
      <c r="H15" s="42" t="s">
        <v>16</v>
      </c>
      <c r="I15" s="42" t="s">
        <v>35</v>
      </c>
      <c r="J15" s="42" t="s">
        <v>17</v>
      </c>
      <c r="K15" s="44" t="s">
        <v>18</v>
      </c>
      <c r="L15" s="44" t="s">
        <v>19</v>
      </c>
      <c r="M15" s="45" t="s">
        <v>20</v>
      </c>
      <c r="N15" s="45" t="s">
        <v>21</v>
      </c>
      <c r="O15" s="46" t="s">
        <v>20</v>
      </c>
      <c r="P15" s="48" t="s">
        <v>21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>
      <c r="A16" s="12"/>
      <c r="B16" s="12"/>
      <c r="C16" s="21" t="s">
        <v>23</v>
      </c>
      <c r="D16" s="51">
        <v>31.0</v>
      </c>
      <c r="E16" s="52">
        <v>35.0</v>
      </c>
      <c r="F16" s="52">
        <v>1.0</v>
      </c>
      <c r="G16" s="51"/>
      <c r="H16" s="51"/>
      <c r="I16" s="51"/>
      <c r="J16" s="51">
        <v>27.0</v>
      </c>
      <c r="K16" s="51">
        <v>40.0</v>
      </c>
      <c r="L16" s="57">
        <f t="shared" ref="L16:L17" si="4">SUM(D16:K16)</f>
        <v>134</v>
      </c>
      <c r="M16" s="59">
        <f>(SUM(E16:G16)/SUM(E16:G16)*100-50)*2</f>
        <v>100</v>
      </c>
      <c r="N16" s="59">
        <f>(SUM(E16:F16)/SUM(E16:G16)*100-50)*2</f>
        <v>100</v>
      </c>
      <c r="O16" s="59">
        <f>SUM(H16,I16)/SUM(H16:J16)*100</f>
        <v>0</v>
      </c>
      <c r="P16" s="95">
        <f>H16/SUM(H16:J16)*100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>
      <c r="A17" s="12"/>
      <c r="B17" s="78"/>
      <c r="C17" s="51" t="s">
        <v>25</v>
      </c>
      <c r="D17" s="65">
        <v>26.0</v>
      </c>
      <c r="E17" s="65"/>
      <c r="F17" s="52">
        <v>29.0</v>
      </c>
      <c r="G17" s="52">
        <v>4.0</v>
      </c>
      <c r="H17" s="65">
        <v>25.0</v>
      </c>
      <c r="I17" s="65">
        <v>14.0</v>
      </c>
      <c r="J17" s="65"/>
      <c r="K17" s="65">
        <v>42.0</v>
      </c>
      <c r="L17" s="57">
        <f t="shared" si="4"/>
        <v>140</v>
      </c>
      <c r="M17" s="55"/>
      <c r="N17" s="55"/>
      <c r="O17" s="55"/>
      <c r="P17" s="9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>
      <c r="A18" s="4"/>
      <c r="B18" s="66" t="s">
        <v>27</v>
      </c>
      <c r="C18" s="98"/>
      <c r="D18" s="6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9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>
      <c r="A19" s="12"/>
      <c r="B19" s="21"/>
      <c r="C19" s="51" t="s">
        <v>23</v>
      </c>
      <c r="D19" s="51">
        <v>31.0</v>
      </c>
      <c r="E19" s="52">
        <v>21.0</v>
      </c>
      <c r="F19" s="51"/>
      <c r="G19" s="51"/>
      <c r="H19" s="51"/>
      <c r="I19" s="51"/>
      <c r="J19" s="51">
        <v>26.0</v>
      </c>
      <c r="K19" s="51">
        <v>38.0</v>
      </c>
      <c r="L19" s="57">
        <f t="shared" ref="L19:L20" si="5">SUM(D19:K19)</f>
        <v>116</v>
      </c>
      <c r="M19" s="59">
        <f>(SUM(E19:G19)/SUM(E19:G19)*100-50)*2</f>
        <v>100</v>
      </c>
      <c r="N19" s="59">
        <f>(SUM(E19:F19)/SUM(E19:G19)*100-50)*2</f>
        <v>100</v>
      </c>
      <c r="O19" s="59">
        <f>SUM(H19,I19)/SUM(H19:J19)*100</f>
        <v>0</v>
      </c>
      <c r="P19" s="95">
        <f>H19/SUM(H19:J19)*100</f>
        <v>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>
      <c r="A20" s="12"/>
      <c r="B20" s="62"/>
      <c r="C20" s="65" t="s">
        <v>25</v>
      </c>
      <c r="D20" s="65">
        <v>38.0</v>
      </c>
      <c r="E20" s="65"/>
      <c r="F20" s="52">
        <v>29.0</v>
      </c>
      <c r="G20" s="65"/>
      <c r="H20" s="65">
        <v>13.0</v>
      </c>
      <c r="I20" s="65">
        <v>6.0</v>
      </c>
      <c r="J20" s="65"/>
      <c r="K20" s="65">
        <v>29.0</v>
      </c>
      <c r="L20" s="57">
        <f t="shared" si="5"/>
        <v>115</v>
      </c>
      <c r="M20" s="55"/>
      <c r="N20" s="55"/>
      <c r="O20" s="55"/>
      <c r="P20" s="9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>
      <c r="A21" s="4"/>
      <c r="B21" s="66" t="s">
        <v>31</v>
      </c>
      <c r="C21" s="67"/>
      <c r="D21" s="67"/>
      <c r="E21" s="9"/>
      <c r="F21" s="9"/>
      <c r="G21" s="9"/>
      <c r="H21" s="9"/>
      <c r="I21" s="9"/>
      <c r="J21" s="9"/>
      <c r="K21" s="9"/>
      <c r="L21" s="9"/>
      <c r="M21" s="69"/>
      <c r="N21" s="9"/>
      <c r="O21" s="69"/>
      <c r="P21" s="9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>
      <c r="A22" s="12"/>
      <c r="B22" s="21"/>
      <c r="C22" s="51" t="s">
        <v>23</v>
      </c>
      <c r="D22" s="51">
        <v>28.0</v>
      </c>
      <c r="E22" s="52">
        <v>30.0</v>
      </c>
      <c r="F22" s="51"/>
      <c r="G22" s="51"/>
      <c r="H22" s="51"/>
      <c r="I22" s="51"/>
      <c r="J22" s="51">
        <v>24.0</v>
      </c>
      <c r="K22" s="51">
        <v>37.0</v>
      </c>
      <c r="L22" s="57">
        <f t="shared" ref="L22:L23" si="6">SUM(D22:K22)</f>
        <v>119</v>
      </c>
      <c r="M22" s="59">
        <f>(SUM(E22:G22)/SUM(E22:G22)*100-50)*2</f>
        <v>100</v>
      </c>
      <c r="N22" s="59">
        <f>(SUM(E22:F22)/SUM(E22:G22)*100-50)*2</f>
        <v>100</v>
      </c>
      <c r="O22" s="59">
        <f>SUM(H22,I22)/SUM(H22:J22)*100</f>
        <v>0</v>
      </c>
      <c r="P22" s="95">
        <f>H22/SUM(H22:J22)*100</f>
        <v>0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>
      <c r="A23" s="12"/>
      <c r="B23" s="21"/>
      <c r="C23" s="65" t="s">
        <v>25</v>
      </c>
      <c r="D23" s="65">
        <v>30.0</v>
      </c>
      <c r="E23" s="65"/>
      <c r="F23" s="52">
        <v>27.0</v>
      </c>
      <c r="G23" s="65"/>
      <c r="H23" s="65">
        <v>20.0</v>
      </c>
      <c r="I23" s="65">
        <v>13.0</v>
      </c>
      <c r="J23" s="65"/>
      <c r="K23" s="65">
        <v>33.0</v>
      </c>
      <c r="L23" s="57">
        <f t="shared" si="6"/>
        <v>123</v>
      </c>
      <c r="M23" s="55"/>
      <c r="N23" s="55"/>
      <c r="O23" s="55"/>
      <c r="P23" s="9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>
      <c r="A24" s="1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>
      <c r="A25" s="4"/>
      <c r="B25" s="104"/>
      <c r="C25" s="18" t="s">
        <v>37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106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04"/>
      <c r="AI25" s="104"/>
      <c r="AJ25" s="104"/>
      <c r="AK25" s="23"/>
      <c r="AL25" s="104"/>
      <c r="AM25" s="104"/>
      <c r="AN25" s="104"/>
    </row>
    <row r="26">
      <c r="A26" s="4"/>
      <c r="B26" s="36" t="s">
        <v>8</v>
      </c>
      <c r="C26" s="88" t="s">
        <v>9</v>
      </c>
      <c r="D26" s="39" t="s">
        <v>10</v>
      </c>
      <c r="E26" s="39" t="s">
        <v>38</v>
      </c>
      <c r="F26" s="39" t="s">
        <v>39</v>
      </c>
      <c r="G26" s="39" t="s">
        <v>40</v>
      </c>
      <c r="H26" s="40" t="s">
        <v>11</v>
      </c>
      <c r="I26" s="40" t="s">
        <v>12</v>
      </c>
      <c r="J26" s="40" t="s">
        <v>41</v>
      </c>
      <c r="K26" s="40" t="s">
        <v>13</v>
      </c>
      <c r="L26" s="40" t="s">
        <v>42</v>
      </c>
      <c r="M26" s="42" t="s">
        <v>15</v>
      </c>
      <c r="N26" s="42" t="s">
        <v>16</v>
      </c>
      <c r="O26" s="42" t="s">
        <v>35</v>
      </c>
      <c r="P26" s="42" t="s">
        <v>44</v>
      </c>
      <c r="Q26" s="42" t="s">
        <v>17</v>
      </c>
      <c r="R26" s="44" t="s">
        <v>18</v>
      </c>
      <c r="S26" s="44" t="s">
        <v>45</v>
      </c>
      <c r="T26" s="44" t="s">
        <v>56</v>
      </c>
      <c r="U26" s="44" t="s">
        <v>46</v>
      </c>
      <c r="V26" s="44" t="s">
        <v>47</v>
      </c>
      <c r="W26" s="44" t="s">
        <v>19</v>
      </c>
      <c r="X26" s="44" t="s">
        <v>48</v>
      </c>
      <c r="Y26" s="44" t="s">
        <v>49</v>
      </c>
      <c r="Z26" s="44" t="s">
        <v>50</v>
      </c>
      <c r="AA26" s="107" t="s">
        <v>51</v>
      </c>
      <c r="AB26" s="44" t="s">
        <v>52</v>
      </c>
      <c r="AC26" s="108" t="s">
        <v>53</v>
      </c>
      <c r="AD26" s="109" t="s">
        <v>54</v>
      </c>
      <c r="AE26" s="110" t="s">
        <v>55</v>
      </c>
      <c r="AF26" s="111" t="s">
        <v>57</v>
      </c>
      <c r="AG26" s="26" t="s">
        <v>21</v>
      </c>
      <c r="AH26" s="112" t="s">
        <v>58</v>
      </c>
      <c r="AI26" s="112" t="s">
        <v>59</v>
      </c>
      <c r="AJ26" s="114" t="s">
        <v>60</v>
      </c>
      <c r="AK26" s="117" t="s">
        <v>57</v>
      </c>
      <c r="AL26" s="104" t="s">
        <v>66</v>
      </c>
      <c r="AM26" s="12"/>
      <c r="AN26" s="12"/>
    </row>
    <row r="27">
      <c r="A27" s="12"/>
      <c r="B27" s="21"/>
      <c r="C27" s="123" t="s">
        <v>23</v>
      </c>
      <c r="D27" s="51"/>
      <c r="E27" s="51"/>
      <c r="F27" s="51"/>
      <c r="G27" s="51">
        <v>1.0</v>
      </c>
      <c r="H27" s="51">
        <v>3.0</v>
      </c>
      <c r="I27" s="51">
        <v>58.0</v>
      </c>
      <c r="J27" s="51"/>
      <c r="K27" s="51">
        <v>1.0</v>
      </c>
      <c r="L27" s="51">
        <v>6.0</v>
      </c>
      <c r="M27" s="51">
        <v>1.0</v>
      </c>
      <c r="N27" s="51">
        <v>70.0</v>
      </c>
      <c r="O27" s="51">
        <v>1.0</v>
      </c>
      <c r="P27" s="51">
        <v>7.0</v>
      </c>
      <c r="Q27" s="51"/>
      <c r="R27" s="51"/>
      <c r="S27" s="51">
        <v>1.0</v>
      </c>
      <c r="T27" s="51"/>
      <c r="U27" s="51"/>
      <c r="V27" s="51">
        <v>5.0</v>
      </c>
      <c r="W27" s="122">
        <f t="shared" ref="W27:W28" si="8">SUM(D27:V27)</f>
        <v>154</v>
      </c>
      <c r="X27" s="59">
        <f t="shared" ref="X27:X28" si="9">SUM(F27,G27,H27,I27,J27,K27,L27,M27,N27,O27,T27,U27,V27,P27,Q27)</f>
        <v>153</v>
      </c>
      <c r="Y27" s="59">
        <f t="shared" ref="Y27:Y28" si="10">SUM(D27,E27,L27,P27,Q27,R27,S27)</f>
        <v>14</v>
      </c>
      <c r="Z27" s="59">
        <f t="shared" ref="Z27:Z28" si="11">SUM(H27:Q27)</f>
        <v>147</v>
      </c>
      <c r="AA27" s="59">
        <f t="shared" ref="AA27:AA28" si="12">SUM(F27,G27,T27,U27,V27)</f>
        <v>6</v>
      </c>
      <c r="AB27" s="59">
        <f t="shared" ref="AB27:AB28" si="13">SUM(E27,G27,H27,I27,L27,M27,N27,P27,S27,T27,V27)</f>
        <v>152</v>
      </c>
      <c r="AC27" s="128">
        <f t="shared" ref="AC27:AC28" si="14">(X27/W27*100-50)*2</f>
        <v>98.7012987</v>
      </c>
      <c r="AD27" s="128">
        <f t="shared" ref="AD27:AD28" si="15">(Z27/W27*100-50)*2</f>
        <v>90.90909091</v>
      </c>
      <c r="AE27" s="128">
        <f t="shared" ref="AE27:AE28" si="16">AA27/W27/0.5*100</f>
        <v>7.792207792</v>
      </c>
      <c r="AF27" s="128">
        <f t="shared" ref="AF27:AF28" si="17">Y27/W27*100</f>
        <v>9.090909091</v>
      </c>
      <c r="AG27" s="128">
        <f t="shared" ref="AG27:AG28" si="18">(AB27/W27*100-50)*2</f>
        <v>97.4025974</v>
      </c>
      <c r="AH27" s="130">
        <f t="shared" ref="AH27:AL27" si="7">AVERAGE(AC27:AC28)</f>
        <v>96.7190704</v>
      </c>
      <c r="AI27" s="130">
        <f t="shared" si="7"/>
        <v>85.80542265</v>
      </c>
      <c r="AJ27" s="130">
        <f t="shared" si="7"/>
        <v>10.91364776</v>
      </c>
      <c r="AK27" s="130">
        <f t="shared" si="7"/>
        <v>5.861244019</v>
      </c>
      <c r="AL27" s="130">
        <f t="shared" si="7"/>
        <v>96.06971975</v>
      </c>
      <c r="AM27" s="12"/>
      <c r="AN27" s="12"/>
    </row>
    <row r="28">
      <c r="A28" s="12"/>
      <c r="B28" s="62"/>
      <c r="C28" s="51" t="s">
        <v>25</v>
      </c>
      <c r="D28" s="65"/>
      <c r="E28" s="65">
        <v>3.0</v>
      </c>
      <c r="F28" s="65">
        <v>1.0</v>
      </c>
      <c r="G28" s="65">
        <v>3.0</v>
      </c>
      <c r="H28" s="65"/>
      <c r="I28" s="65">
        <v>53.0</v>
      </c>
      <c r="J28" s="65"/>
      <c r="K28" s="65"/>
      <c r="L28" s="65"/>
      <c r="M28" s="65"/>
      <c r="N28" s="65">
        <v>49.0</v>
      </c>
      <c r="O28" s="65">
        <v>1.0</v>
      </c>
      <c r="P28" s="65"/>
      <c r="Q28" s="65"/>
      <c r="R28" s="65"/>
      <c r="S28" s="65"/>
      <c r="T28" s="65"/>
      <c r="U28" s="65">
        <v>1.0</v>
      </c>
      <c r="V28" s="65">
        <v>3.0</v>
      </c>
      <c r="W28" s="122">
        <f t="shared" si="8"/>
        <v>114</v>
      </c>
      <c r="X28" s="59">
        <f t="shared" si="9"/>
        <v>111</v>
      </c>
      <c r="Y28" s="59">
        <f t="shared" si="10"/>
        <v>3</v>
      </c>
      <c r="Z28" s="59">
        <f t="shared" si="11"/>
        <v>103</v>
      </c>
      <c r="AA28" s="59">
        <f t="shared" si="12"/>
        <v>8</v>
      </c>
      <c r="AB28" s="59">
        <f t="shared" si="13"/>
        <v>111</v>
      </c>
      <c r="AC28" s="128">
        <f t="shared" si="14"/>
        <v>94.73684211</v>
      </c>
      <c r="AD28" s="128">
        <f t="shared" si="15"/>
        <v>80.70175439</v>
      </c>
      <c r="AE28" s="128">
        <f t="shared" si="16"/>
        <v>14.03508772</v>
      </c>
      <c r="AF28" s="128">
        <f t="shared" si="17"/>
        <v>2.631578947</v>
      </c>
      <c r="AG28" s="128">
        <f t="shared" si="18"/>
        <v>94.73684211</v>
      </c>
      <c r="AH28" s="12"/>
      <c r="AI28" s="12"/>
      <c r="AJ28" s="12"/>
      <c r="AK28" s="12"/>
      <c r="AL28" s="12"/>
      <c r="AM28" s="12"/>
      <c r="AN28" s="12"/>
    </row>
    <row r="29">
      <c r="A29" s="4"/>
      <c r="B29" s="66" t="s">
        <v>27</v>
      </c>
      <c r="C29" s="67"/>
      <c r="D29" s="6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2"/>
      <c r="AI29" s="12"/>
      <c r="AJ29" s="12"/>
      <c r="AK29" s="12"/>
      <c r="AL29" s="12"/>
      <c r="AM29" s="12"/>
      <c r="AN29" s="12"/>
    </row>
    <row r="30">
      <c r="A30" s="12"/>
      <c r="B30" s="21"/>
      <c r="C30" s="123" t="s">
        <v>23</v>
      </c>
      <c r="D30" s="51"/>
      <c r="E30" s="51">
        <v>4.0</v>
      </c>
      <c r="F30" s="51"/>
      <c r="G30" s="51">
        <v>1.0</v>
      </c>
      <c r="H30" s="51"/>
      <c r="I30" s="51">
        <v>20.0</v>
      </c>
      <c r="J30" s="51"/>
      <c r="K30" s="51"/>
      <c r="L30" s="51">
        <v>5.0</v>
      </c>
      <c r="M30" s="51"/>
      <c r="N30" s="51">
        <v>28.0</v>
      </c>
      <c r="O30" s="51"/>
      <c r="P30" s="51">
        <v>3.0</v>
      </c>
      <c r="Q30" s="51"/>
      <c r="R30" s="51"/>
      <c r="S30" s="51"/>
      <c r="T30" s="51"/>
      <c r="U30" s="51">
        <v>2.0</v>
      </c>
      <c r="V30" s="51">
        <v>5.0</v>
      </c>
      <c r="W30" s="122">
        <f t="shared" ref="W30:W31" si="20">SUM(D30:V30)</f>
        <v>68</v>
      </c>
      <c r="X30" s="59">
        <f t="shared" ref="X30:X31" si="21">SUM(F30,G30,H30,I30,J30,K30,L30,M30,N30,O30,T30,U30,V30,P30,Q30)</f>
        <v>64</v>
      </c>
      <c r="Y30" s="59">
        <f t="shared" ref="Y30:Y31" si="22">SUM(D30,E30,L30,P30,Q30,R30,S30)</f>
        <v>12</v>
      </c>
      <c r="Z30" s="59">
        <f t="shared" ref="Z30:Z31" si="23">SUM(H30:Q30)</f>
        <v>56</v>
      </c>
      <c r="AA30" s="59">
        <f t="shared" ref="AA30:AA31" si="24">SUM(F30,G30,T30,U30,V30)</f>
        <v>8</v>
      </c>
      <c r="AB30" s="59">
        <f t="shared" ref="AB30:AB31" si="25">SUM(E30,G30,H30,I30,L30,M30,N30,P30,S30,T30,V30)</f>
        <v>66</v>
      </c>
      <c r="AC30" s="128">
        <f t="shared" ref="AC30:AC31" si="26">(X30/W30*100-50)*2</f>
        <v>88.23529412</v>
      </c>
      <c r="AD30" s="128">
        <f t="shared" ref="AD30:AD31" si="27">(Z30/W30*100-50)*2</f>
        <v>64.70588235</v>
      </c>
      <c r="AE30" s="128">
        <f t="shared" ref="AE30:AE31" si="28">AA30/W30/0.5*100</f>
        <v>23.52941176</v>
      </c>
      <c r="AF30" s="128">
        <f t="shared" ref="AF30:AF31" si="29">Y30/W30*100</f>
        <v>17.64705882</v>
      </c>
      <c r="AG30" s="128">
        <f t="shared" ref="AG30:AG31" si="30">(AB30/W30*100-50)*2</f>
        <v>94.11764706</v>
      </c>
      <c r="AH30" s="130">
        <f t="shared" ref="AH30:AL30" si="19">AVERAGE(AC30:AC31)</f>
        <v>90.99264706</v>
      </c>
      <c r="AI30" s="130">
        <f t="shared" si="19"/>
        <v>72.97794118</v>
      </c>
      <c r="AJ30" s="130">
        <f t="shared" si="19"/>
        <v>18.01470588</v>
      </c>
      <c r="AK30" s="130">
        <f t="shared" si="19"/>
        <v>10.38602941</v>
      </c>
      <c r="AL30" s="130">
        <f t="shared" si="19"/>
        <v>84.55882353</v>
      </c>
      <c r="AM30" s="12"/>
      <c r="AN30" s="12"/>
    </row>
    <row r="31">
      <c r="A31" s="12"/>
      <c r="B31" s="62"/>
      <c r="C31" s="51" t="s">
        <v>25</v>
      </c>
      <c r="D31" s="65"/>
      <c r="E31" s="65">
        <v>2.0</v>
      </c>
      <c r="F31" s="65"/>
      <c r="G31" s="65"/>
      <c r="H31" s="65"/>
      <c r="I31" s="65">
        <v>16.0</v>
      </c>
      <c r="J31" s="65"/>
      <c r="K31" s="65"/>
      <c r="L31" s="65"/>
      <c r="M31" s="65"/>
      <c r="N31" s="65">
        <v>35.0</v>
      </c>
      <c r="O31" s="65">
        <v>7.0</v>
      </c>
      <c r="P31" s="65"/>
      <c r="Q31" s="65"/>
      <c r="R31" s="65"/>
      <c r="S31" s="65"/>
      <c r="T31" s="65"/>
      <c r="U31" s="65">
        <v>1.0</v>
      </c>
      <c r="V31" s="65">
        <v>3.0</v>
      </c>
      <c r="W31" s="122">
        <f t="shared" si="20"/>
        <v>64</v>
      </c>
      <c r="X31" s="59">
        <f t="shared" si="21"/>
        <v>62</v>
      </c>
      <c r="Y31" s="59">
        <f t="shared" si="22"/>
        <v>2</v>
      </c>
      <c r="Z31" s="59">
        <f t="shared" si="23"/>
        <v>58</v>
      </c>
      <c r="AA31" s="59">
        <f t="shared" si="24"/>
        <v>4</v>
      </c>
      <c r="AB31" s="59">
        <f t="shared" si="25"/>
        <v>56</v>
      </c>
      <c r="AC31" s="128">
        <f t="shared" si="26"/>
        <v>93.75</v>
      </c>
      <c r="AD31" s="128">
        <f t="shared" si="27"/>
        <v>81.25</v>
      </c>
      <c r="AE31" s="128">
        <f t="shared" si="28"/>
        <v>12.5</v>
      </c>
      <c r="AF31" s="128">
        <f t="shared" si="29"/>
        <v>3.125</v>
      </c>
      <c r="AG31" s="128">
        <f t="shared" si="30"/>
        <v>75</v>
      </c>
      <c r="AH31" s="12"/>
      <c r="AI31" s="12"/>
      <c r="AJ31" s="12"/>
      <c r="AK31" s="12"/>
      <c r="AL31" s="12"/>
      <c r="AM31" s="12"/>
      <c r="AN31" s="12"/>
    </row>
    <row r="32">
      <c r="A32" s="4"/>
      <c r="B32" s="66" t="s">
        <v>31</v>
      </c>
      <c r="C32" s="67"/>
      <c r="D32" s="6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2"/>
      <c r="AI32" s="12"/>
      <c r="AJ32" s="12"/>
      <c r="AK32" s="12"/>
      <c r="AL32" s="12"/>
      <c r="AM32" s="12"/>
      <c r="AN32" s="12"/>
    </row>
    <row r="33">
      <c r="A33" s="12"/>
      <c r="B33" s="21"/>
      <c r="C33" s="123" t="s">
        <v>23</v>
      </c>
      <c r="D33" s="51">
        <v>1.0</v>
      </c>
      <c r="E33" s="51">
        <v>2.0</v>
      </c>
      <c r="F33" s="51"/>
      <c r="G33" s="51">
        <v>2.0</v>
      </c>
      <c r="H33" s="51"/>
      <c r="I33" s="51">
        <v>26.0</v>
      </c>
      <c r="J33" s="51"/>
      <c r="K33" s="51"/>
      <c r="L33" s="51">
        <v>3.0</v>
      </c>
      <c r="M33" s="51">
        <v>2.0</v>
      </c>
      <c r="N33" s="51">
        <v>47.0</v>
      </c>
      <c r="O33" s="51">
        <v>2.0</v>
      </c>
      <c r="P33" s="51">
        <v>6.0</v>
      </c>
      <c r="Q33" s="51"/>
      <c r="R33" s="51"/>
      <c r="S33" s="51">
        <v>1.0</v>
      </c>
      <c r="T33" s="51"/>
      <c r="U33" s="51"/>
      <c r="V33" s="51">
        <v>2.0</v>
      </c>
      <c r="W33" s="122">
        <f t="shared" ref="W33:W34" si="32">SUM(D33:V33)</f>
        <v>94</v>
      </c>
      <c r="X33" s="59">
        <f t="shared" ref="X33:X34" si="33">SUM(F33,G33,H33,I33,J33,K33,L33,M33,N33,O33,T33,U33,V33,P33,Q33)</f>
        <v>90</v>
      </c>
      <c r="Y33" s="59">
        <f t="shared" ref="Y33:Y34" si="34">SUM(D33,E33,L33,P33,Q33,R33,S33)</f>
        <v>13</v>
      </c>
      <c r="Z33" s="59">
        <f t="shared" ref="Z33:Z34" si="35">SUM(H33:Q33)</f>
        <v>86</v>
      </c>
      <c r="AA33" s="59">
        <f t="shared" ref="AA33:AA34" si="36">SUM(F33,G33,T33,U33,V33)</f>
        <v>4</v>
      </c>
      <c r="AB33" s="59">
        <f t="shared" ref="AB33:AB34" si="37">SUM(E33,G33,H33,I33,L33,M33,N33,P33,S33,T33,V33)</f>
        <v>91</v>
      </c>
      <c r="AC33" s="128">
        <f t="shared" ref="AC33:AC34" si="38">(X33/W33*100-50)*2</f>
        <v>91.4893617</v>
      </c>
      <c r="AD33" s="128">
        <f t="shared" ref="AD33:AD34" si="39">(Z33/W33*100-50)*2</f>
        <v>82.9787234</v>
      </c>
      <c r="AE33" s="128">
        <f t="shared" ref="AE33:AE34" si="40">AA33/W33/0.5*100</f>
        <v>8.510638298</v>
      </c>
      <c r="AF33" s="128">
        <f t="shared" ref="AF33:AF34" si="41">Y33/W33*100</f>
        <v>13.82978723</v>
      </c>
      <c r="AG33" s="128">
        <f t="shared" ref="AG33:AG34" si="42">(AB33/W33*100-50)*2</f>
        <v>93.61702128</v>
      </c>
      <c r="AH33" s="130">
        <f t="shared" ref="AH33:AL33" si="31">AVERAGE(AC33:AC34)</f>
        <v>90.1891253</v>
      </c>
      <c r="AI33" s="130">
        <f t="shared" si="31"/>
        <v>76.21158392</v>
      </c>
      <c r="AJ33" s="130">
        <f t="shared" si="31"/>
        <v>13.97754137</v>
      </c>
      <c r="AK33" s="130">
        <f t="shared" si="31"/>
        <v>9.692671395</v>
      </c>
      <c r="AL33" s="130">
        <f t="shared" si="31"/>
        <v>92.64184397</v>
      </c>
      <c r="AM33" s="12"/>
      <c r="AN33" s="12"/>
    </row>
    <row r="34">
      <c r="A34" s="12"/>
      <c r="B34" s="21"/>
      <c r="C34" s="51" t="s">
        <v>25</v>
      </c>
      <c r="D34" s="65"/>
      <c r="E34" s="65">
        <v>4.0</v>
      </c>
      <c r="F34" s="65"/>
      <c r="G34" s="65">
        <v>3.0</v>
      </c>
      <c r="H34" s="65"/>
      <c r="I34" s="65">
        <v>23.0</v>
      </c>
      <c r="J34" s="65"/>
      <c r="K34" s="65">
        <v>1.0</v>
      </c>
      <c r="L34" s="65"/>
      <c r="M34" s="65"/>
      <c r="N34" s="65">
        <v>35.0</v>
      </c>
      <c r="O34" s="65">
        <v>2.0</v>
      </c>
      <c r="P34" s="65"/>
      <c r="Q34" s="65"/>
      <c r="R34" s="65"/>
      <c r="S34" s="65"/>
      <c r="T34" s="65"/>
      <c r="U34" s="65"/>
      <c r="V34" s="65">
        <v>4.0</v>
      </c>
      <c r="W34" s="122">
        <f t="shared" si="32"/>
        <v>72</v>
      </c>
      <c r="X34" s="59">
        <f t="shared" si="33"/>
        <v>68</v>
      </c>
      <c r="Y34" s="59">
        <f t="shared" si="34"/>
        <v>4</v>
      </c>
      <c r="Z34" s="59">
        <f t="shared" si="35"/>
        <v>61</v>
      </c>
      <c r="AA34" s="59">
        <f t="shared" si="36"/>
        <v>7</v>
      </c>
      <c r="AB34" s="59">
        <f t="shared" si="37"/>
        <v>69</v>
      </c>
      <c r="AC34" s="128">
        <f t="shared" si="38"/>
        <v>88.88888889</v>
      </c>
      <c r="AD34" s="128">
        <f t="shared" si="39"/>
        <v>69.44444444</v>
      </c>
      <c r="AE34" s="128">
        <f t="shared" si="40"/>
        <v>19.44444444</v>
      </c>
      <c r="AF34" s="128">
        <f t="shared" si="41"/>
        <v>5.555555556</v>
      </c>
      <c r="AG34" s="128">
        <f t="shared" si="42"/>
        <v>91.66666667</v>
      </c>
      <c r="AH34" s="12"/>
      <c r="AI34" s="12"/>
      <c r="AJ34" s="12"/>
      <c r="AK34" s="12"/>
      <c r="AL34" s="12"/>
      <c r="AM34" s="12"/>
      <c r="AN34" s="12"/>
    </row>
    <row r="35">
      <c r="A35" s="12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12"/>
      <c r="AN35" s="12"/>
    </row>
    <row r="36">
      <c r="A36" s="4"/>
      <c r="B36" s="80"/>
      <c r="C36" s="82" t="s">
        <v>67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140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0"/>
      <c r="AI36" s="80"/>
      <c r="AJ36" s="80"/>
      <c r="AK36" s="83"/>
      <c r="AL36" s="80"/>
      <c r="AM36" s="12"/>
      <c r="AN36" s="12"/>
    </row>
    <row r="37">
      <c r="A37" s="4"/>
      <c r="B37" s="36" t="s">
        <v>8</v>
      </c>
      <c r="C37" s="88" t="s">
        <v>9</v>
      </c>
      <c r="D37" s="39" t="s">
        <v>10</v>
      </c>
      <c r="E37" s="39" t="s">
        <v>38</v>
      </c>
      <c r="F37" s="39"/>
      <c r="G37" s="39" t="s">
        <v>40</v>
      </c>
      <c r="H37" s="40" t="s">
        <v>11</v>
      </c>
      <c r="I37" s="40" t="s">
        <v>12</v>
      </c>
      <c r="J37" s="40" t="s">
        <v>41</v>
      </c>
      <c r="K37" s="40" t="s">
        <v>13</v>
      </c>
      <c r="L37" s="40" t="s">
        <v>42</v>
      </c>
      <c r="M37" s="42" t="s">
        <v>15</v>
      </c>
      <c r="N37" s="42" t="s">
        <v>16</v>
      </c>
      <c r="O37" s="42" t="s">
        <v>35</v>
      </c>
      <c r="P37" s="42" t="s">
        <v>44</v>
      </c>
      <c r="Q37" s="42" t="s">
        <v>17</v>
      </c>
      <c r="R37" s="44" t="s">
        <v>18</v>
      </c>
      <c r="S37" s="44" t="s">
        <v>45</v>
      </c>
      <c r="T37" s="44" t="s">
        <v>56</v>
      </c>
      <c r="U37" s="44" t="s">
        <v>46</v>
      </c>
      <c r="V37" s="44" t="s">
        <v>47</v>
      </c>
      <c r="W37" s="44" t="s">
        <v>19</v>
      </c>
      <c r="X37" s="44" t="s">
        <v>48</v>
      </c>
      <c r="Y37" s="44" t="s">
        <v>49</v>
      </c>
      <c r="Z37" s="44" t="s">
        <v>50</v>
      </c>
      <c r="AA37" s="44"/>
      <c r="AB37" s="44" t="s">
        <v>52</v>
      </c>
      <c r="AC37" s="108" t="s">
        <v>53</v>
      </c>
      <c r="AD37" s="109" t="s">
        <v>54</v>
      </c>
      <c r="AE37" s="110" t="s">
        <v>55</v>
      </c>
      <c r="AF37" s="111" t="s">
        <v>57</v>
      </c>
      <c r="AG37" s="26" t="s">
        <v>21</v>
      </c>
      <c r="AH37" s="112" t="s">
        <v>58</v>
      </c>
      <c r="AI37" s="112" t="s">
        <v>59</v>
      </c>
      <c r="AJ37" s="114" t="s">
        <v>60</v>
      </c>
      <c r="AK37" s="117" t="s">
        <v>57</v>
      </c>
      <c r="AL37" s="104" t="s">
        <v>66</v>
      </c>
      <c r="AM37" s="12"/>
      <c r="AN37" s="12"/>
    </row>
    <row r="38">
      <c r="A38" s="12"/>
      <c r="B38" s="21"/>
      <c r="C38" s="123" t="s">
        <v>23</v>
      </c>
      <c r="D38" s="51"/>
      <c r="E38" s="51">
        <v>3.0</v>
      </c>
      <c r="F38" s="51"/>
      <c r="G38" s="51">
        <v>5.0</v>
      </c>
      <c r="H38" s="51"/>
      <c r="I38" s="51">
        <v>30.0</v>
      </c>
      <c r="J38" s="51"/>
      <c r="K38" s="51"/>
      <c r="L38" s="51">
        <v>4.0</v>
      </c>
      <c r="M38" s="51"/>
      <c r="N38" s="51">
        <v>31.0</v>
      </c>
      <c r="O38" s="51"/>
      <c r="P38" s="51">
        <v>1.0</v>
      </c>
      <c r="Q38" s="51">
        <v>1.0</v>
      </c>
      <c r="R38" s="51"/>
      <c r="S38" s="51"/>
      <c r="T38" s="51"/>
      <c r="U38" s="51"/>
      <c r="V38" s="51">
        <v>4.0</v>
      </c>
      <c r="W38" s="122">
        <f t="shared" ref="W38:W39" si="44">SUM(D38:V38)</f>
        <v>79</v>
      </c>
      <c r="X38" s="59">
        <f t="shared" ref="X38:X39" si="45">SUM(F38,G38,H38,I38,J38,K38,L38,M38,N38,O38,T38,U38,V38,P38,Q38)</f>
        <v>76</v>
      </c>
      <c r="Y38" s="59">
        <f t="shared" ref="Y38:Y39" si="46">SUM(D38,E38,L38,P38,Q38,R38,S38)</f>
        <v>9</v>
      </c>
      <c r="Z38" s="59">
        <f t="shared" ref="Z38:Z39" si="47">SUM(H38:Q38)</f>
        <v>67</v>
      </c>
      <c r="AA38" s="59">
        <f t="shared" ref="AA38:AA39" si="48">SUM(F38,G38,T38,U38,V38)</f>
        <v>9</v>
      </c>
      <c r="AB38" s="59">
        <f t="shared" ref="AB38:AB39" si="49">SUM(E38,G38,H38,I38,L38,M38,N38,P38,S38,T38,V38)</f>
        <v>78</v>
      </c>
      <c r="AC38" s="128">
        <f t="shared" ref="AC38:AC39" si="50">(X38/W38*100-50)*2</f>
        <v>92.40506329</v>
      </c>
      <c r="AD38" s="128">
        <f t="shared" ref="AD38:AD39" si="51">(Z38/W38*100-50)*2</f>
        <v>69.62025316</v>
      </c>
      <c r="AE38" s="128">
        <f t="shared" ref="AE38:AE39" si="52">AA38/W38/0.5*100</f>
        <v>22.78481013</v>
      </c>
      <c r="AF38" s="128">
        <f t="shared" ref="AF38:AF39" si="53">Y38/W38*100</f>
        <v>11.39240506</v>
      </c>
      <c r="AG38" s="128">
        <f t="shared" ref="AG38:AG39" si="54">(AB38/W38*100-50)*2</f>
        <v>97.46835443</v>
      </c>
      <c r="AH38" s="130">
        <f t="shared" ref="AH38:AL38" si="43">AVERAGE(AC38:AC39)</f>
        <v>96.20253165</v>
      </c>
      <c r="AI38" s="130">
        <f t="shared" si="43"/>
        <v>75.43512658</v>
      </c>
      <c r="AJ38" s="130">
        <f t="shared" si="43"/>
        <v>20.76740506</v>
      </c>
      <c r="AK38" s="130">
        <f t="shared" si="43"/>
        <v>5.696202532</v>
      </c>
      <c r="AL38" s="130">
        <f t="shared" si="43"/>
        <v>98.73417722</v>
      </c>
      <c r="AM38" s="12"/>
      <c r="AN38" s="12"/>
    </row>
    <row r="39">
      <c r="A39" s="12"/>
      <c r="B39" s="62"/>
      <c r="C39" s="51" t="s">
        <v>25</v>
      </c>
      <c r="D39" s="65"/>
      <c r="E39" s="65"/>
      <c r="F39" s="65"/>
      <c r="G39" s="65">
        <v>1.0</v>
      </c>
      <c r="H39" s="65"/>
      <c r="I39" s="65">
        <v>24.0</v>
      </c>
      <c r="J39" s="65"/>
      <c r="K39" s="65"/>
      <c r="L39" s="65"/>
      <c r="M39" s="65"/>
      <c r="N39" s="65">
        <v>34.0</v>
      </c>
      <c r="O39" s="65"/>
      <c r="P39" s="65"/>
      <c r="Q39" s="65"/>
      <c r="R39" s="65"/>
      <c r="S39" s="65"/>
      <c r="T39" s="65"/>
      <c r="U39" s="65"/>
      <c r="V39" s="65">
        <v>5.0</v>
      </c>
      <c r="W39" s="122">
        <f t="shared" si="44"/>
        <v>64</v>
      </c>
      <c r="X39" s="59">
        <f t="shared" si="45"/>
        <v>64</v>
      </c>
      <c r="Y39" s="59">
        <f t="shared" si="46"/>
        <v>0</v>
      </c>
      <c r="Z39" s="59">
        <f t="shared" si="47"/>
        <v>58</v>
      </c>
      <c r="AA39" s="59">
        <f t="shared" si="48"/>
        <v>6</v>
      </c>
      <c r="AB39" s="59">
        <f t="shared" si="49"/>
        <v>64</v>
      </c>
      <c r="AC39" s="128">
        <f t="shared" si="50"/>
        <v>100</v>
      </c>
      <c r="AD39" s="128">
        <f t="shared" si="51"/>
        <v>81.25</v>
      </c>
      <c r="AE39" s="128">
        <f t="shared" si="52"/>
        <v>18.75</v>
      </c>
      <c r="AF39" s="128">
        <f t="shared" si="53"/>
        <v>0</v>
      </c>
      <c r="AG39" s="128">
        <f t="shared" si="54"/>
        <v>100</v>
      </c>
      <c r="AH39" s="12"/>
      <c r="AI39" s="12"/>
      <c r="AJ39" s="12"/>
      <c r="AK39" s="12"/>
      <c r="AL39" s="12"/>
      <c r="AM39" s="12"/>
      <c r="AN39" s="12"/>
    </row>
    <row r="40">
      <c r="A40" s="4"/>
      <c r="B40" s="66" t="s">
        <v>27</v>
      </c>
      <c r="C40" s="67"/>
      <c r="D40" s="6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2"/>
      <c r="AI40" s="12"/>
      <c r="AJ40" s="12"/>
      <c r="AK40" s="12"/>
      <c r="AL40" s="12"/>
      <c r="AM40" s="12"/>
      <c r="AN40" s="12"/>
    </row>
    <row r="41">
      <c r="A41" s="12"/>
      <c r="B41" s="21"/>
      <c r="C41" s="123" t="s">
        <v>23</v>
      </c>
      <c r="D41" s="51"/>
      <c r="E41" s="51">
        <v>4.0</v>
      </c>
      <c r="F41" s="51"/>
      <c r="G41" s="51"/>
      <c r="H41" s="51"/>
      <c r="I41" s="51">
        <v>35.0</v>
      </c>
      <c r="J41" s="51"/>
      <c r="K41" s="51"/>
      <c r="L41" s="51">
        <v>4.0</v>
      </c>
      <c r="M41" s="51"/>
      <c r="N41" s="51">
        <v>37.0</v>
      </c>
      <c r="O41" s="51">
        <v>1.0</v>
      </c>
      <c r="P41" s="51">
        <v>4.0</v>
      </c>
      <c r="Q41" s="51"/>
      <c r="R41" s="51"/>
      <c r="S41" s="51"/>
      <c r="T41" s="51"/>
      <c r="U41" s="51"/>
      <c r="V41" s="51">
        <v>4.0</v>
      </c>
      <c r="W41" s="122">
        <f t="shared" ref="W41:W42" si="56">SUM(D41:V41)</f>
        <v>89</v>
      </c>
      <c r="X41" s="59">
        <f t="shared" ref="X41:X42" si="57">SUM(F41,G41,H41,I41,J41,K41,L41,M41,N41,O41,T41,U41,V41,P41,Q41)</f>
        <v>85</v>
      </c>
      <c r="Y41" s="59">
        <f t="shared" ref="Y41:Y42" si="58">SUM(D41,E41,L41,P41,Q41,R41,S41)</f>
        <v>12</v>
      </c>
      <c r="Z41" s="59">
        <f t="shared" ref="Z41:Z42" si="59">SUM(H41:Q41)</f>
        <v>81</v>
      </c>
      <c r="AA41" s="59">
        <f t="shared" ref="AA41:AA42" si="60">SUM(F41,G41,T41,U41,V41)</f>
        <v>4</v>
      </c>
      <c r="AB41" s="59">
        <f t="shared" ref="AB41:AB42" si="61">SUM(E41,G41,H41,I41,L41,M41,N41,P41,S41,T41,V41)</f>
        <v>88</v>
      </c>
      <c r="AC41" s="128">
        <f t="shared" ref="AC41:AC42" si="62">(X41/W41*100-50)*2</f>
        <v>91.01123596</v>
      </c>
      <c r="AD41" s="128">
        <f t="shared" ref="AD41:AD42" si="63">(Z41/W41*100-50)*2</f>
        <v>82.02247191</v>
      </c>
      <c r="AE41" s="128">
        <f t="shared" ref="AE41:AE42" si="64">AA41/W41/0.5*100</f>
        <v>8.988764045</v>
      </c>
      <c r="AF41" s="128">
        <f t="shared" ref="AF41:AF42" si="65">Y41/W41*100</f>
        <v>13.48314607</v>
      </c>
      <c r="AG41" s="128">
        <f t="shared" ref="AG41:AG42" si="66">(AB41/W41*100-50)*2</f>
        <v>97.75280899</v>
      </c>
      <c r="AH41" s="130">
        <f t="shared" ref="AH41:AL41" si="55">AVERAGE(AC41:AC42)</f>
        <v>88.60906625</v>
      </c>
      <c r="AI41" s="130">
        <f t="shared" si="55"/>
        <v>78.36755779</v>
      </c>
      <c r="AJ41" s="130">
        <f t="shared" si="55"/>
        <v>10.24150846</v>
      </c>
      <c r="AK41" s="130">
        <f t="shared" si="55"/>
        <v>10.1898489</v>
      </c>
      <c r="AL41" s="130">
        <f t="shared" si="55"/>
        <v>98.87640449</v>
      </c>
      <c r="AM41" s="12"/>
      <c r="AN41" s="12"/>
    </row>
    <row r="42">
      <c r="A42" s="12"/>
      <c r="B42" s="62"/>
      <c r="C42" s="51" t="s">
        <v>25</v>
      </c>
      <c r="D42" s="65"/>
      <c r="E42" s="65">
        <v>2.0</v>
      </c>
      <c r="F42" s="65"/>
      <c r="G42" s="65"/>
      <c r="H42" s="65"/>
      <c r="I42" s="65">
        <v>38.0</v>
      </c>
      <c r="J42" s="65"/>
      <c r="K42" s="65"/>
      <c r="L42" s="65"/>
      <c r="M42" s="65"/>
      <c r="N42" s="65">
        <v>38.0</v>
      </c>
      <c r="O42" s="65"/>
      <c r="P42" s="65"/>
      <c r="Q42" s="65"/>
      <c r="R42" s="65"/>
      <c r="S42" s="65">
        <v>4.0</v>
      </c>
      <c r="T42" s="65"/>
      <c r="U42" s="65"/>
      <c r="V42" s="65">
        <v>5.0</v>
      </c>
      <c r="W42" s="122">
        <f t="shared" si="56"/>
        <v>87</v>
      </c>
      <c r="X42" s="59">
        <f t="shared" si="57"/>
        <v>81</v>
      </c>
      <c r="Y42" s="59">
        <f t="shared" si="58"/>
        <v>6</v>
      </c>
      <c r="Z42" s="59">
        <f t="shared" si="59"/>
        <v>76</v>
      </c>
      <c r="AA42" s="59">
        <f t="shared" si="60"/>
        <v>5</v>
      </c>
      <c r="AB42" s="59">
        <f t="shared" si="61"/>
        <v>87</v>
      </c>
      <c r="AC42" s="128">
        <f t="shared" si="62"/>
        <v>86.20689655</v>
      </c>
      <c r="AD42" s="128">
        <f t="shared" si="63"/>
        <v>74.71264368</v>
      </c>
      <c r="AE42" s="128">
        <f t="shared" si="64"/>
        <v>11.49425287</v>
      </c>
      <c r="AF42" s="128">
        <f t="shared" si="65"/>
        <v>6.896551724</v>
      </c>
      <c r="AG42" s="128">
        <f t="shared" si="66"/>
        <v>100</v>
      </c>
      <c r="AH42" s="12"/>
      <c r="AI42" s="12"/>
      <c r="AJ42" s="12"/>
      <c r="AK42" s="12"/>
      <c r="AL42" s="12"/>
      <c r="AM42" s="12"/>
      <c r="AN42" s="12"/>
    </row>
    <row r="43">
      <c r="A43" s="4"/>
      <c r="B43" s="66" t="s">
        <v>31</v>
      </c>
      <c r="C43" s="67"/>
      <c r="D43" s="6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2"/>
      <c r="AI43" s="12"/>
      <c r="AJ43" s="12"/>
      <c r="AK43" s="12"/>
      <c r="AL43" s="12"/>
      <c r="AM43" s="12"/>
      <c r="AN43" s="12"/>
    </row>
    <row r="44">
      <c r="A44" s="12"/>
      <c r="B44" s="21"/>
      <c r="C44" s="123" t="s">
        <v>23</v>
      </c>
      <c r="D44" s="51"/>
      <c r="E44" s="51">
        <v>2.0</v>
      </c>
      <c r="F44" s="51">
        <v>1.0</v>
      </c>
      <c r="G44" s="51">
        <v>2.0</v>
      </c>
      <c r="H44" s="51">
        <v>1.0</v>
      </c>
      <c r="I44" s="51">
        <v>23.0</v>
      </c>
      <c r="J44" s="51">
        <v>1.0</v>
      </c>
      <c r="K44" s="51">
        <v>1.0</v>
      </c>
      <c r="L44" s="51">
        <v>4.0</v>
      </c>
      <c r="M44" s="51"/>
      <c r="N44" s="51">
        <v>51.0</v>
      </c>
      <c r="O44" s="51">
        <v>2.0</v>
      </c>
      <c r="P44" s="51">
        <v>3.0</v>
      </c>
      <c r="Q44" s="51"/>
      <c r="R44" s="51"/>
      <c r="S44" s="51"/>
      <c r="T44" s="51"/>
      <c r="U44" s="51"/>
      <c r="V44" s="51">
        <v>1.0</v>
      </c>
      <c r="W44" s="122">
        <f t="shared" ref="W44:W45" si="68">SUM(D44:V44)</f>
        <v>92</v>
      </c>
      <c r="X44" s="59">
        <f t="shared" ref="X44:X45" si="69">SUM(F44,G44,H44,I44,J44,K44,L44,M44,N44,O44,T44,U44,V44,P44,Q44)</f>
        <v>90</v>
      </c>
      <c r="Y44" s="59">
        <f t="shared" ref="Y44:Y45" si="70">SUM(D44,E44,L44,P44,Q44,R44,S44)</f>
        <v>9</v>
      </c>
      <c r="Z44" s="59">
        <f t="shared" ref="Z44:Z45" si="71">SUM(H44:Q44)</f>
        <v>86</v>
      </c>
      <c r="AA44" s="59">
        <f t="shared" ref="AA44:AA45" si="72">SUM(F44,G44,T44,U44,V44)</f>
        <v>4</v>
      </c>
      <c r="AB44" s="59">
        <f t="shared" ref="AB44:AB45" si="73">SUM(E44,G44,H44,I44,L44,M44,N44,P44,S44,T44,V44)</f>
        <v>87</v>
      </c>
      <c r="AC44" s="128">
        <f t="shared" ref="AC44:AC45" si="74">(X44/W44*100-50)*2</f>
        <v>95.65217391</v>
      </c>
      <c r="AD44" s="128">
        <f t="shared" ref="AD44:AD45" si="75">(Z44/W44*100-50)*2</f>
        <v>86.95652174</v>
      </c>
      <c r="AE44" s="128">
        <f t="shared" ref="AE44:AE45" si="76">AA44/W44/0.5*100</f>
        <v>8.695652174</v>
      </c>
      <c r="AF44" s="128">
        <f t="shared" ref="AF44:AF45" si="77">Y44/W44*100</f>
        <v>9.782608696</v>
      </c>
      <c r="AG44" s="128">
        <f t="shared" ref="AG44:AG45" si="78">(AB44/W44*100-50)*2</f>
        <v>89.13043478</v>
      </c>
      <c r="AH44" s="130">
        <f t="shared" ref="AH44:AL44" si="67">AVERAGE(AC44:AC45)</f>
        <v>97.82608696</v>
      </c>
      <c r="AI44" s="130">
        <f t="shared" si="67"/>
        <v>92.40299205</v>
      </c>
      <c r="AJ44" s="130">
        <f t="shared" si="67"/>
        <v>5.423094904</v>
      </c>
      <c r="AK44" s="130">
        <f t="shared" si="67"/>
        <v>4.891304348</v>
      </c>
      <c r="AL44" s="130">
        <f t="shared" si="67"/>
        <v>94.56521739</v>
      </c>
      <c r="AM44" s="12"/>
      <c r="AN44" s="12"/>
    </row>
    <row r="45">
      <c r="A45" s="12"/>
      <c r="B45" s="21"/>
      <c r="C45" s="51" t="s">
        <v>25</v>
      </c>
      <c r="D45" s="65"/>
      <c r="E45" s="65"/>
      <c r="F45" s="65"/>
      <c r="G45" s="65">
        <v>1.0</v>
      </c>
      <c r="H45" s="65"/>
      <c r="I45" s="65">
        <v>37.0</v>
      </c>
      <c r="J45" s="65"/>
      <c r="K45" s="65"/>
      <c r="L45" s="65"/>
      <c r="M45" s="65"/>
      <c r="N45" s="65">
        <v>55.0</v>
      </c>
      <c r="O45" s="65"/>
      <c r="P45" s="65"/>
      <c r="Q45" s="65"/>
      <c r="R45" s="65"/>
      <c r="S45" s="65"/>
      <c r="T45" s="65"/>
      <c r="U45" s="65"/>
      <c r="V45" s="65"/>
      <c r="W45" s="122">
        <f t="shared" si="68"/>
        <v>93</v>
      </c>
      <c r="X45" s="59">
        <f t="shared" si="69"/>
        <v>93</v>
      </c>
      <c r="Y45" s="59">
        <f t="shared" si="70"/>
        <v>0</v>
      </c>
      <c r="Z45" s="59">
        <f t="shared" si="71"/>
        <v>92</v>
      </c>
      <c r="AA45" s="59">
        <f t="shared" si="72"/>
        <v>1</v>
      </c>
      <c r="AB45" s="59">
        <f t="shared" si="73"/>
        <v>93</v>
      </c>
      <c r="AC45" s="128">
        <f t="shared" si="74"/>
        <v>100</v>
      </c>
      <c r="AD45" s="128">
        <f t="shared" si="75"/>
        <v>97.84946237</v>
      </c>
      <c r="AE45" s="128">
        <f t="shared" si="76"/>
        <v>2.150537634</v>
      </c>
      <c r="AF45" s="128">
        <f t="shared" si="77"/>
        <v>0</v>
      </c>
      <c r="AG45" s="128">
        <f t="shared" si="78"/>
        <v>100</v>
      </c>
      <c r="AH45" s="12"/>
      <c r="AI45" s="12"/>
      <c r="AJ45" s="12"/>
      <c r="AK45" s="12"/>
      <c r="AL45" s="12"/>
      <c r="AM45" s="12"/>
      <c r="AN45" s="12"/>
    </row>
    <row r="46">
      <c r="A46" s="12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16"/>
      <c r="AB46" s="77"/>
      <c r="AC46" s="78"/>
      <c r="AD46" s="78"/>
      <c r="AE46" s="78"/>
      <c r="AF46" s="146"/>
      <c r="AG46" s="146"/>
      <c r="AH46" s="78"/>
      <c r="AI46" s="78"/>
      <c r="AJ46" s="78"/>
      <c r="AK46" s="78"/>
      <c r="AL46" s="78"/>
      <c r="AM46" s="12"/>
      <c r="AN46" s="12"/>
    </row>
    <row r="47">
      <c r="A47" s="4"/>
      <c r="B47" s="147"/>
      <c r="C47" s="148" t="s">
        <v>68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50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7"/>
      <c r="AI47" s="147"/>
      <c r="AJ47" s="147"/>
      <c r="AK47" s="149"/>
      <c r="AL47" s="147"/>
      <c r="AM47" s="12"/>
      <c r="AN47" s="12"/>
    </row>
    <row r="48">
      <c r="A48" s="4"/>
      <c r="B48" s="36" t="s">
        <v>8</v>
      </c>
      <c r="C48" s="88" t="s">
        <v>9</v>
      </c>
      <c r="D48" s="39" t="s">
        <v>10</v>
      </c>
      <c r="E48" s="39" t="s">
        <v>38</v>
      </c>
      <c r="F48" s="39"/>
      <c r="G48" s="39" t="s">
        <v>40</v>
      </c>
      <c r="H48" s="40" t="s">
        <v>11</v>
      </c>
      <c r="I48" s="40" t="s">
        <v>12</v>
      </c>
      <c r="J48" s="40" t="s">
        <v>41</v>
      </c>
      <c r="K48" s="40" t="s">
        <v>13</v>
      </c>
      <c r="L48" s="40" t="s">
        <v>42</v>
      </c>
      <c r="M48" s="42" t="s">
        <v>15</v>
      </c>
      <c r="N48" s="42" t="s">
        <v>16</v>
      </c>
      <c r="O48" s="42" t="s">
        <v>35</v>
      </c>
      <c r="P48" s="42" t="s">
        <v>44</v>
      </c>
      <c r="Q48" s="42" t="s">
        <v>17</v>
      </c>
      <c r="R48" s="44" t="s">
        <v>18</v>
      </c>
      <c r="S48" s="44" t="s">
        <v>45</v>
      </c>
      <c r="T48" s="44" t="s">
        <v>56</v>
      </c>
      <c r="U48" s="44" t="s">
        <v>46</v>
      </c>
      <c r="V48" s="44" t="s">
        <v>47</v>
      </c>
      <c r="W48" s="44" t="s">
        <v>19</v>
      </c>
      <c r="X48" s="44" t="s">
        <v>48</v>
      </c>
      <c r="Y48" s="44" t="s">
        <v>49</v>
      </c>
      <c r="Z48" s="44" t="s">
        <v>50</v>
      </c>
      <c r="AA48" s="107" t="s">
        <v>51</v>
      </c>
      <c r="AB48" s="44" t="s">
        <v>52</v>
      </c>
      <c r="AC48" s="108" t="s">
        <v>53</v>
      </c>
      <c r="AD48" s="109" t="s">
        <v>54</v>
      </c>
      <c r="AE48" s="110" t="s">
        <v>55</v>
      </c>
      <c r="AF48" s="111" t="s">
        <v>57</v>
      </c>
      <c r="AG48" s="26" t="s">
        <v>21</v>
      </c>
      <c r="AH48" s="112" t="s">
        <v>58</v>
      </c>
      <c r="AI48" s="112" t="s">
        <v>59</v>
      </c>
      <c r="AJ48" s="114" t="s">
        <v>60</v>
      </c>
      <c r="AK48" s="117" t="s">
        <v>57</v>
      </c>
      <c r="AL48" s="104" t="s">
        <v>66</v>
      </c>
      <c r="AM48" s="12"/>
      <c r="AN48" s="12"/>
    </row>
    <row r="49">
      <c r="A49" s="12"/>
      <c r="B49" s="21"/>
      <c r="C49" s="123" t="s">
        <v>23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>
        <v>102.0</v>
      </c>
      <c r="P49" s="51"/>
      <c r="Q49" s="51"/>
      <c r="R49" s="51">
        <v>1.0</v>
      </c>
      <c r="S49" s="51"/>
      <c r="T49" s="51"/>
      <c r="U49" s="51">
        <v>17.0</v>
      </c>
      <c r="V49" s="51"/>
      <c r="W49" s="122">
        <f t="shared" ref="W49:W50" si="80">SUM(D49:V49)</f>
        <v>120</v>
      </c>
      <c r="X49" s="59">
        <f t="shared" ref="X49:X50" si="81">SUM(F49,G49,H49,I49,J49,K49,L49,M49,N49,O49,T49,U49,V49,P49,Q49)</f>
        <v>119</v>
      </c>
      <c r="Y49" s="59">
        <f t="shared" ref="Y49:Y50" si="82">SUM(D49,E49,L49,P49,Q49,R49,S49)</f>
        <v>1</v>
      </c>
      <c r="Z49" s="59">
        <f t="shared" ref="Z49:Z50" si="83">SUM(H49:Q49)</f>
        <v>102</v>
      </c>
      <c r="AA49" s="59">
        <f t="shared" ref="AA49:AA50" si="84">SUM(F49,G49,T49,U49,V49)</f>
        <v>17</v>
      </c>
      <c r="AB49" s="59">
        <f t="shared" ref="AB49:AB50" si="85">SUM(E49,G49,H49,I49,L49,M49,N49,P49,S49,T49,V49)</f>
        <v>0</v>
      </c>
      <c r="AC49" s="128">
        <f t="shared" ref="AC49:AC50" si="86">(X49/W49*100-50)*2</f>
        <v>98.33333333</v>
      </c>
      <c r="AD49" s="128">
        <f t="shared" ref="AD49:AD50" si="87">(Z49/W49*100-50)*2</f>
        <v>70</v>
      </c>
      <c r="AE49" s="128">
        <f t="shared" ref="AE49:AE50" si="88">AA49/W49/0.5*100</f>
        <v>28.33333333</v>
      </c>
      <c r="AF49" s="128">
        <f t="shared" ref="AF49:AF50" si="89">Y49/W49*100</f>
        <v>0.8333333333</v>
      </c>
      <c r="AG49" s="128">
        <v>0.0</v>
      </c>
      <c r="AH49" s="130">
        <f t="shared" ref="AH49:AK49" si="79">AVERAGE(AC49:AC50)</f>
        <v>99.16666667</v>
      </c>
      <c r="AI49" s="130">
        <f t="shared" si="79"/>
        <v>71.41975309</v>
      </c>
      <c r="AJ49" s="130">
        <f t="shared" si="79"/>
        <v>27.74691358</v>
      </c>
      <c r="AK49" s="130">
        <f t="shared" si="79"/>
        <v>0.4166666667</v>
      </c>
      <c r="AL49" s="130">
        <v>0.0</v>
      </c>
      <c r="AM49" s="12"/>
      <c r="AN49" s="12"/>
    </row>
    <row r="50">
      <c r="A50" s="12"/>
      <c r="B50" s="62"/>
      <c r="C50" s="51" t="s">
        <v>25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>
        <v>26.0</v>
      </c>
      <c r="O50" s="65">
        <v>44.0</v>
      </c>
      <c r="P50" s="65"/>
      <c r="Q50" s="65"/>
      <c r="R50" s="65"/>
      <c r="S50" s="65"/>
      <c r="T50" s="65"/>
      <c r="U50" s="65">
        <v>11.0</v>
      </c>
      <c r="V50" s="65"/>
      <c r="W50" s="122">
        <f t="shared" si="80"/>
        <v>81</v>
      </c>
      <c r="X50" s="59">
        <f t="shared" si="81"/>
        <v>81</v>
      </c>
      <c r="Y50" s="59">
        <f t="shared" si="82"/>
        <v>0</v>
      </c>
      <c r="Z50" s="59">
        <f t="shared" si="83"/>
        <v>70</v>
      </c>
      <c r="AA50" s="59">
        <f t="shared" si="84"/>
        <v>11</v>
      </c>
      <c r="AB50" s="59">
        <f t="shared" si="85"/>
        <v>26</v>
      </c>
      <c r="AC50" s="128">
        <f t="shared" si="86"/>
        <v>100</v>
      </c>
      <c r="AD50" s="128">
        <f t="shared" si="87"/>
        <v>72.83950617</v>
      </c>
      <c r="AE50" s="128">
        <f t="shared" si="88"/>
        <v>27.16049383</v>
      </c>
      <c r="AF50" s="128">
        <f t="shared" si="89"/>
        <v>0</v>
      </c>
      <c r="AG50" s="128">
        <f>(AB50/W50*100-50)*2</f>
        <v>-35.80246914</v>
      </c>
      <c r="AH50" s="12"/>
      <c r="AI50" s="12"/>
      <c r="AJ50" s="12"/>
      <c r="AK50" s="12"/>
      <c r="AL50" s="12"/>
      <c r="AM50" s="12"/>
      <c r="AN50" s="12"/>
    </row>
    <row r="51">
      <c r="A51" s="4"/>
      <c r="B51" s="66" t="s">
        <v>27</v>
      </c>
      <c r="C51" s="67"/>
      <c r="D51" s="6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2"/>
      <c r="AI51" s="12"/>
      <c r="AJ51" s="12"/>
      <c r="AK51" s="12"/>
      <c r="AL51" s="12"/>
      <c r="AM51" s="12"/>
      <c r="AN51" s="12"/>
    </row>
    <row r="52">
      <c r="A52" s="12"/>
      <c r="B52" s="21"/>
      <c r="C52" s="123" t="s">
        <v>23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>
        <v>58.0</v>
      </c>
      <c r="P52" s="51"/>
      <c r="Q52" s="51"/>
      <c r="R52" s="51"/>
      <c r="S52" s="51"/>
      <c r="T52" s="51"/>
      <c r="U52" s="51">
        <v>9.0</v>
      </c>
      <c r="V52" s="51"/>
      <c r="W52" s="122">
        <f t="shared" ref="W52:W53" si="91">SUM(D52:V52)</f>
        <v>67</v>
      </c>
      <c r="X52" s="59">
        <f t="shared" ref="X52:X53" si="92">SUM(F52,G52,H52,I52,J52,K52,L52,M52,N52,O52,T52,U52,V52,P52,Q52)</f>
        <v>67</v>
      </c>
      <c r="Y52" s="59">
        <f t="shared" ref="Y52:Y53" si="93">SUM(D52,E52,L52,P52,Q52,R52,S52)</f>
        <v>0</v>
      </c>
      <c r="Z52" s="59">
        <f t="shared" ref="Z52:Z53" si="94">SUM(H52:Q52)</f>
        <v>58</v>
      </c>
      <c r="AA52" s="59">
        <f t="shared" ref="AA52:AA53" si="95">SUM(F52,G52,T52,U52,V52)</f>
        <v>9</v>
      </c>
      <c r="AB52" s="59">
        <f t="shared" ref="AB52:AB53" si="96">SUM(E52,G52,H52,I52,L52,M52,N52,P52,S52,T52,V52)</f>
        <v>0</v>
      </c>
      <c r="AC52" s="128">
        <f t="shared" ref="AC52:AC53" si="97">(X52/W52*100-50)*2</f>
        <v>100</v>
      </c>
      <c r="AD52" s="128">
        <f t="shared" ref="AD52:AD53" si="98">(Z52/W52*100-50)*2</f>
        <v>73.13432836</v>
      </c>
      <c r="AE52" s="128">
        <f t="shared" ref="AE52:AE53" si="99">AA52/W52/0.5*100</f>
        <v>26.86567164</v>
      </c>
      <c r="AF52" s="128">
        <f t="shared" ref="AF52:AF53" si="100">Y52/W52*100</f>
        <v>0</v>
      </c>
      <c r="AG52" s="128">
        <v>0.0</v>
      </c>
      <c r="AH52" s="130">
        <f t="shared" ref="AH52:AK52" si="90">AVERAGE(AC52:AC53)</f>
        <v>98.38709677</v>
      </c>
      <c r="AI52" s="130">
        <f t="shared" si="90"/>
        <v>65.59942224</v>
      </c>
      <c r="AJ52" s="130">
        <f t="shared" si="90"/>
        <v>32.78767453</v>
      </c>
      <c r="AK52" s="130">
        <f t="shared" si="90"/>
        <v>0.8064516129</v>
      </c>
      <c r="AL52" s="130">
        <v>0.0</v>
      </c>
      <c r="AM52" s="12"/>
      <c r="AN52" s="12"/>
    </row>
    <row r="53">
      <c r="A53" s="12"/>
      <c r="B53" s="62"/>
      <c r="C53" s="51" t="s">
        <v>25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>
        <v>15.0</v>
      </c>
      <c r="O53" s="65">
        <v>34.0</v>
      </c>
      <c r="P53" s="65"/>
      <c r="Q53" s="65"/>
      <c r="R53" s="65">
        <v>1.0</v>
      </c>
      <c r="S53" s="65"/>
      <c r="T53" s="65"/>
      <c r="U53" s="65">
        <v>11.0</v>
      </c>
      <c r="V53" s="65">
        <v>1.0</v>
      </c>
      <c r="W53" s="122">
        <f t="shared" si="91"/>
        <v>62</v>
      </c>
      <c r="X53" s="59">
        <f t="shared" si="92"/>
        <v>61</v>
      </c>
      <c r="Y53" s="59">
        <f t="shared" si="93"/>
        <v>1</v>
      </c>
      <c r="Z53" s="59">
        <f t="shared" si="94"/>
        <v>49</v>
      </c>
      <c r="AA53" s="59">
        <f t="shared" si="95"/>
        <v>12</v>
      </c>
      <c r="AB53" s="59">
        <f t="shared" si="96"/>
        <v>16</v>
      </c>
      <c r="AC53" s="128">
        <f t="shared" si="97"/>
        <v>96.77419355</v>
      </c>
      <c r="AD53" s="128">
        <f t="shared" si="98"/>
        <v>58.06451613</v>
      </c>
      <c r="AE53" s="128">
        <f t="shared" si="99"/>
        <v>38.70967742</v>
      </c>
      <c r="AF53" s="128">
        <f t="shared" si="100"/>
        <v>1.612903226</v>
      </c>
      <c r="AG53" s="128">
        <f>(AB53/W53*100-50)*2</f>
        <v>-48.38709677</v>
      </c>
      <c r="AH53" s="12"/>
      <c r="AI53" s="12"/>
      <c r="AJ53" s="12"/>
      <c r="AK53" s="12"/>
      <c r="AL53" s="12"/>
      <c r="AM53" s="12"/>
      <c r="AN53" s="12"/>
    </row>
    <row r="54">
      <c r="A54" s="4"/>
      <c r="B54" s="66" t="s">
        <v>31</v>
      </c>
      <c r="C54" s="67"/>
      <c r="D54" s="6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2"/>
      <c r="AI54" s="12"/>
      <c r="AJ54" s="12"/>
      <c r="AK54" s="12"/>
      <c r="AL54" s="12"/>
      <c r="AM54" s="12"/>
      <c r="AN54" s="12"/>
    </row>
    <row r="55">
      <c r="A55" s="12"/>
      <c r="B55" s="21"/>
      <c r="C55" s="123" t="s">
        <v>23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>
        <v>79.0</v>
      </c>
      <c r="P55" s="51"/>
      <c r="Q55" s="51"/>
      <c r="R55" s="51"/>
      <c r="S55" s="51"/>
      <c r="T55" s="51"/>
      <c r="U55" s="51">
        <v>9.0</v>
      </c>
      <c r="V55" s="51"/>
      <c r="W55" s="122">
        <f t="shared" ref="W55:W56" si="102">SUM(D55:V55)</f>
        <v>88</v>
      </c>
      <c r="X55" s="59">
        <f t="shared" ref="X55:X56" si="103">SUM(F55,G55,H55,I55,J55,K55,L55,M55,N55,O55,T55,U55,V55,P55,Q55)</f>
        <v>88</v>
      </c>
      <c r="Y55" s="59">
        <f t="shared" ref="Y55:Y56" si="104">SUM(D55,E55,L55,P55,Q55,R55,S55)</f>
        <v>0</v>
      </c>
      <c r="Z55" s="59">
        <f t="shared" ref="Z55:Z56" si="105">SUM(H55:Q55)</f>
        <v>79</v>
      </c>
      <c r="AA55" s="59">
        <f t="shared" ref="AA55:AA56" si="106">SUM(F55,G55,T55,U55,V55)</f>
        <v>9</v>
      </c>
      <c r="AB55" s="59">
        <f t="shared" ref="AB55:AB56" si="107">SUM(E55,G55,H55,I55,L55,M55,N55,P55,S55,T55,V55)</f>
        <v>0</v>
      </c>
      <c r="AC55" s="128">
        <f t="shared" ref="AC55:AC56" si="108">(X55/W55*100-50)*2</f>
        <v>100</v>
      </c>
      <c r="AD55" s="128">
        <f t="shared" ref="AD55:AD56" si="109">(Z55/W55*100-50)*2</f>
        <v>79.54545455</v>
      </c>
      <c r="AE55" s="128">
        <f t="shared" ref="AE55:AE56" si="110">AA55/W55/0.5*100</f>
        <v>20.45454545</v>
      </c>
      <c r="AF55" s="128">
        <f t="shared" ref="AF55:AF56" si="111">Y55/W55*100</f>
        <v>0</v>
      </c>
      <c r="AG55" s="128">
        <v>0.0</v>
      </c>
      <c r="AH55" s="130">
        <f t="shared" ref="AH55:AK55" si="101">AVERAGE(AC55:AC56)</f>
        <v>97.61904762</v>
      </c>
      <c r="AI55" s="130">
        <f t="shared" si="101"/>
        <v>80.24891775</v>
      </c>
      <c r="AJ55" s="130">
        <f t="shared" si="101"/>
        <v>17.37012987</v>
      </c>
      <c r="AK55" s="130">
        <f t="shared" si="101"/>
        <v>1.19047619</v>
      </c>
      <c r="AL55" s="130">
        <v>0.0</v>
      </c>
      <c r="AM55" s="12"/>
      <c r="AN55" s="12"/>
    </row>
    <row r="56">
      <c r="A56" s="12"/>
      <c r="B56" s="21"/>
      <c r="C56" s="51" t="s">
        <v>25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>
        <v>37.0</v>
      </c>
      <c r="O56" s="65">
        <v>39.0</v>
      </c>
      <c r="P56" s="65"/>
      <c r="Q56" s="65"/>
      <c r="R56" s="65">
        <v>2.0</v>
      </c>
      <c r="S56" s="65"/>
      <c r="T56" s="65"/>
      <c r="U56" s="65">
        <v>6.0</v>
      </c>
      <c r="V56" s="65"/>
      <c r="W56" s="122">
        <f t="shared" si="102"/>
        <v>84</v>
      </c>
      <c r="X56" s="59">
        <f t="shared" si="103"/>
        <v>82</v>
      </c>
      <c r="Y56" s="59">
        <f t="shared" si="104"/>
        <v>2</v>
      </c>
      <c r="Z56" s="59">
        <f t="shared" si="105"/>
        <v>76</v>
      </c>
      <c r="AA56" s="59">
        <f t="shared" si="106"/>
        <v>6</v>
      </c>
      <c r="AB56" s="59">
        <f t="shared" si="107"/>
        <v>37</v>
      </c>
      <c r="AC56" s="128">
        <f t="shared" si="108"/>
        <v>95.23809524</v>
      </c>
      <c r="AD56" s="128">
        <f t="shared" si="109"/>
        <v>80.95238095</v>
      </c>
      <c r="AE56" s="128">
        <f t="shared" si="110"/>
        <v>14.28571429</v>
      </c>
      <c r="AF56" s="128">
        <f t="shared" si="111"/>
        <v>2.380952381</v>
      </c>
      <c r="AG56" s="128">
        <f>(AB56/W56*100-50)*2</f>
        <v>-11.9047619</v>
      </c>
      <c r="AH56" s="12"/>
      <c r="AI56" s="12"/>
      <c r="AJ56" s="12"/>
      <c r="AK56" s="12"/>
      <c r="AL56" s="12"/>
      <c r="AM56" s="12"/>
      <c r="AN56" s="12"/>
    </row>
    <row r="57">
      <c r="A57" s="12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16"/>
      <c r="AB57" s="77"/>
      <c r="AC57" s="78"/>
      <c r="AD57" s="78"/>
      <c r="AE57" s="78"/>
      <c r="AF57" s="146"/>
      <c r="AG57" s="146"/>
      <c r="AH57" s="78"/>
      <c r="AI57" s="78"/>
      <c r="AJ57" s="78"/>
      <c r="AK57" s="78"/>
      <c r="AL57" s="78"/>
      <c r="AM57" s="12"/>
      <c r="AN57" s="12"/>
    </row>
    <row r="58">
      <c r="A58" s="4"/>
      <c r="B58" s="104"/>
      <c r="C58" s="18" t="s">
        <v>69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106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104"/>
      <c r="AI58" s="104"/>
      <c r="AJ58" s="104"/>
      <c r="AK58" s="23"/>
      <c r="AL58" s="104"/>
      <c r="AM58" s="12"/>
      <c r="AN58" s="12"/>
    </row>
    <row r="59">
      <c r="A59" s="4"/>
      <c r="B59" s="36" t="s">
        <v>8</v>
      </c>
      <c r="C59" s="88" t="s">
        <v>9</v>
      </c>
      <c r="D59" s="39" t="s">
        <v>10</v>
      </c>
      <c r="E59" s="39" t="s">
        <v>38</v>
      </c>
      <c r="F59" s="39" t="s">
        <v>39</v>
      </c>
      <c r="G59" s="39" t="s">
        <v>40</v>
      </c>
      <c r="H59" s="40" t="s">
        <v>11</v>
      </c>
      <c r="I59" s="40" t="s">
        <v>12</v>
      </c>
      <c r="J59" s="40" t="s">
        <v>41</v>
      </c>
      <c r="K59" s="40" t="s">
        <v>13</v>
      </c>
      <c r="L59" s="40" t="s">
        <v>42</v>
      </c>
      <c r="M59" s="42" t="s">
        <v>15</v>
      </c>
      <c r="N59" s="42" t="s">
        <v>16</v>
      </c>
      <c r="O59" s="42" t="s">
        <v>35</v>
      </c>
      <c r="P59" s="42" t="s">
        <v>44</v>
      </c>
      <c r="Q59" s="42" t="s">
        <v>17</v>
      </c>
      <c r="R59" s="44" t="s">
        <v>18</v>
      </c>
      <c r="S59" s="44" t="s">
        <v>45</v>
      </c>
      <c r="T59" s="44" t="s">
        <v>56</v>
      </c>
      <c r="U59" s="44" t="s">
        <v>46</v>
      </c>
      <c r="V59" s="44" t="s">
        <v>47</v>
      </c>
      <c r="W59" s="44" t="s">
        <v>19</v>
      </c>
      <c r="X59" s="44" t="s">
        <v>48</v>
      </c>
      <c r="Y59" s="44" t="s">
        <v>49</v>
      </c>
      <c r="Z59" s="44" t="s">
        <v>50</v>
      </c>
      <c r="AA59" s="44"/>
      <c r="AB59" s="44" t="s">
        <v>52</v>
      </c>
      <c r="AC59" s="108" t="s">
        <v>53</v>
      </c>
      <c r="AD59" s="109" t="s">
        <v>54</v>
      </c>
      <c r="AE59" s="110" t="s">
        <v>55</v>
      </c>
      <c r="AF59" s="111" t="s">
        <v>57</v>
      </c>
      <c r="AG59" s="26" t="s">
        <v>21</v>
      </c>
      <c r="AH59" s="112" t="s">
        <v>58</v>
      </c>
      <c r="AI59" s="112" t="s">
        <v>59</v>
      </c>
      <c r="AJ59" s="114" t="s">
        <v>60</v>
      </c>
      <c r="AK59" s="117" t="s">
        <v>57</v>
      </c>
      <c r="AL59" s="104" t="s">
        <v>66</v>
      </c>
      <c r="AM59" s="12"/>
      <c r="AN59" s="12"/>
    </row>
    <row r="60">
      <c r="A60" s="12"/>
      <c r="B60" s="21"/>
      <c r="C60" s="123" t="s">
        <v>23</v>
      </c>
      <c r="D60" s="51"/>
      <c r="E60" s="51"/>
      <c r="F60" s="51"/>
      <c r="G60" s="51">
        <v>5.0</v>
      </c>
      <c r="H60" s="51"/>
      <c r="I60" s="51">
        <v>10.0</v>
      </c>
      <c r="J60" s="51"/>
      <c r="K60" s="51"/>
      <c r="L60" s="51"/>
      <c r="M60" s="51">
        <v>1.0</v>
      </c>
      <c r="N60" s="51">
        <v>8.0</v>
      </c>
      <c r="O60" s="51"/>
      <c r="P60" s="51">
        <v>3.0</v>
      </c>
      <c r="Q60" s="51"/>
      <c r="R60" s="51"/>
      <c r="S60" s="51">
        <v>3.0</v>
      </c>
      <c r="T60" s="51">
        <v>1.0</v>
      </c>
      <c r="U60" s="51"/>
      <c r="V60" s="51">
        <v>7.0</v>
      </c>
      <c r="W60" s="122">
        <f t="shared" ref="W60:W61" si="113">SUM(D60:V60)</f>
        <v>38</v>
      </c>
      <c r="X60" s="59">
        <f t="shared" ref="X60:X61" si="114">SUM(F60,G60,H60,I60,J60,K60,L60,M60,N60,O60,T60,U60,V60,P60,Q60)</f>
        <v>35</v>
      </c>
      <c r="Y60" s="59">
        <f t="shared" ref="Y60:Y61" si="115">SUM(D60,E60,L60,P60,Q60,R60,S60)</f>
        <v>6</v>
      </c>
      <c r="Z60" s="59">
        <f t="shared" ref="Z60:Z61" si="116">SUM(H60:Q60)</f>
        <v>22</v>
      </c>
      <c r="AA60" s="59">
        <f t="shared" ref="AA60:AA61" si="117">SUM(F60,G60,T60,U60,V60)</f>
        <v>13</v>
      </c>
      <c r="AB60" s="59">
        <f t="shared" ref="AB60:AB61" si="118">SUM(E60,G60,H60,I60,L60,M60,N60,P60,S60,T60,V60)</f>
        <v>38</v>
      </c>
      <c r="AC60" s="128">
        <f t="shared" ref="AC60:AC61" si="119">(X60/W60*100-50)*2</f>
        <v>84.21052632</v>
      </c>
      <c r="AD60" s="128">
        <f t="shared" ref="AD60:AD61" si="120">(Z60/W60*100-50)*2</f>
        <v>15.78947368</v>
      </c>
      <c r="AE60" s="128">
        <f t="shared" ref="AE60:AE61" si="121">AA60/W60/0.5*100</f>
        <v>68.42105263</v>
      </c>
      <c r="AF60" s="128">
        <f t="shared" ref="AF60:AF61" si="122">Y60/W60*100</f>
        <v>15.78947368</v>
      </c>
      <c r="AG60" s="128">
        <f t="shared" ref="AG60:AG61" si="123">(AB60/W60*100-50)*2</f>
        <v>100</v>
      </c>
      <c r="AH60" s="130">
        <f t="shared" ref="AH60:AL60" si="112">AVERAGE(AC60:AC61)</f>
        <v>92.10526316</v>
      </c>
      <c r="AI60" s="130">
        <f t="shared" si="112"/>
        <v>3.482972136</v>
      </c>
      <c r="AJ60" s="130">
        <f t="shared" si="112"/>
        <v>88.62229102</v>
      </c>
      <c r="AK60" s="130">
        <f t="shared" si="112"/>
        <v>7.894736842</v>
      </c>
      <c r="AL60" s="130">
        <f t="shared" si="112"/>
        <v>100</v>
      </c>
      <c r="AM60" s="12"/>
      <c r="AN60" s="12"/>
    </row>
    <row r="61">
      <c r="A61" s="12"/>
      <c r="B61" s="62"/>
      <c r="C61" s="51" t="s">
        <v>25</v>
      </c>
      <c r="D61" s="65"/>
      <c r="E61" s="65"/>
      <c r="F61" s="65"/>
      <c r="G61" s="65">
        <v>20.0</v>
      </c>
      <c r="H61" s="65"/>
      <c r="I61" s="65">
        <v>12.0</v>
      </c>
      <c r="J61" s="65"/>
      <c r="K61" s="65"/>
      <c r="L61" s="65"/>
      <c r="M61" s="65"/>
      <c r="N61" s="65">
        <v>19.0</v>
      </c>
      <c r="O61" s="65"/>
      <c r="P61" s="65"/>
      <c r="Q61" s="65"/>
      <c r="R61" s="65"/>
      <c r="S61" s="65"/>
      <c r="T61" s="65"/>
      <c r="U61" s="65"/>
      <c r="V61" s="65">
        <v>17.0</v>
      </c>
      <c r="W61" s="122">
        <f t="shared" si="113"/>
        <v>68</v>
      </c>
      <c r="X61" s="59">
        <f t="shared" si="114"/>
        <v>68</v>
      </c>
      <c r="Y61" s="59">
        <f t="shared" si="115"/>
        <v>0</v>
      </c>
      <c r="Z61" s="59">
        <f t="shared" si="116"/>
        <v>31</v>
      </c>
      <c r="AA61" s="59">
        <f t="shared" si="117"/>
        <v>37</v>
      </c>
      <c r="AB61" s="59">
        <f t="shared" si="118"/>
        <v>68</v>
      </c>
      <c r="AC61" s="128">
        <f t="shared" si="119"/>
        <v>100</v>
      </c>
      <c r="AD61" s="128">
        <f t="shared" si="120"/>
        <v>-8.823529412</v>
      </c>
      <c r="AE61" s="128">
        <f t="shared" si="121"/>
        <v>108.8235294</v>
      </c>
      <c r="AF61" s="128">
        <f t="shared" si="122"/>
        <v>0</v>
      </c>
      <c r="AG61" s="128">
        <f t="shared" si="123"/>
        <v>100</v>
      </c>
      <c r="AH61" s="12"/>
      <c r="AI61" s="12"/>
      <c r="AJ61" s="12"/>
      <c r="AK61" s="12"/>
      <c r="AL61" s="12"/>
      <c r="AM61" s="12"/>
      <c r="AN61" s="12"/>
    </row>
    <row r="62">
      <c r="A62" s="4"/>
      <c r="B62" s="66" t="s">
        <v>27</v>
      </c>
      <c r="C62" s="67"/>
      <c r="D62" s="6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2"/>
      <c r="AI62" s="12"/>
      <c r="AJ62" s="12"/>
      <c r="AK62" s="12"/>
      <c r="AL62" s="12"/>
      <c r="AM62" s="12"/>
      <c r="AN62" s="12"/>
    </row>
    <row r="63">
      <c r="A63" s="12"/>
      <c r="B63" s="21"/>
      <c r="C63" s="123" t="s">
        <v>23</v>
      </c>
      <c r="D63" s="51"/>
      <c r="E63" s="51">
        <v>6.0</v>
      </c>
      <c r="F63" s="51"/>
      <c r="G63" s="51">
        <v>8.0</v>
      </c>
      <c r="H63" s="51"/>
      <c r="I63" s="51">
        <v>18.0</v>
      </c>
      <c r="J63" s="51"/>
      <c r="K63" s="51"/>
      <c r="L63" s="51"/>
      <c r="M63" s="51"/>
      <c r="N63" s="51">
        <v>15.0</v>
      </c>
      <c r="O63" s="51"/>
      <c r="P63" s="51">
        <v>3.0</v>
      </c>
      <c r="Q63" s="51">
        <v>2.0</v>
      </c>
      <c r="R63" s="51"/>
      <c r="S63" s="51">
        <v>2.0</v>
      </c>
      <c r="T63" s="51"/>
      <c r="U63" s="51"/>
      <c r="V63" s="51">
        <v>17.0</v>
      </c>
      <c r="W63" s="122">
        <f t="shared" ref="W63:W64" si="125">SUM(D63:V63)</f>
        <v>71</v>
      </c>
      <c r="X63" s="59">
        <f t="shared" ref="X63:X64" si="126">SUM(F63,G63,H63,I63,J63,K63,L63,M63,N63,O63,T63,U63,V63,P63,Q63)</f>
        <v>63</v>
      </c>
      <c r="Y63" s="59">
        <f t="shared" ref="Y63:Y64" si="127">SUM(D63,E63,L63,P63,Q63,R63,S63)</f>
        <v>13</v>
      </c>
      <c r="Z63" s="59">
        <f t="shared" ref="Z63:Z64" si="128">SUM(H63:Q63)</f>
        <v>38</v>
      </c>
      <c r="AA63" s="59">
        <f t="shared" ref="AA63:AA64" si="129">SUM(F63,G63,T63,U63,V63)</f>
        <v>25</v>
      </c>
      <c r="AB63" s="59">
        <f t="shared" ref="AB63:AB64" si="130">SUM(E63,G63,H63,I63,L63,M63,N63,P63,S63,T63,V63)</f>
        <v>69</v>
      </c>
      <c r="AC63" s="128">
        <f t="shared" ref="AC63:AC64" si="131">(X63/W63*100-50)*2</f>
        <v>77.46478873</v>
      </c>
      <c r="AD63" s="128">
        <f t="shared" ref="AD63:AD64" si="132">(Z63/W63*100-50)*2</f>
        <v>7.042253521</v>
      </c>
      <c r="AE63" s="128">
        <f t="shared" ref="AE63:AE64" si="133">AA63/W63/0.5*100</f>
        <v>70.42253521</v>
      </c>
      <c r="AF63" s="128">
        <f t="shared" ref="AF63:AF64" si="134">Y63/W63*100</f>
        <v>18.30985915</v>
      </c>
      <c r="AG63" s="128">
        <f t="shared" ref="AG63:AG64" si="135">(AB63/W63*100-50)*2</f>
        <v>94.36619718</v>
      </c>
      <c r="AH63" s="130">
        <f t="shared" ref="AH63:AL63" si="124">AVERAGE(AC63:AC64)</f>
        <v>88.73239437</v>
      </c>
      <c r="AI63" s="130">
        <f t="shared" si="124"/>
        <v>1.521126761</v>
      </c>
      <c r="AJ63" s="130">
        <f t="shared" si="124"/>
        <v>87.21126761</v>
      </c>
      <c r="AK63" s="130">
        <f t="shared" si="124"/>
        <v>9.154929577</v>
      </c>
      <c r="AL63" s="130">
        <f t="shared" si="124"/>
        <v>90.51643192</v>
      </c>
      <c r="AM63" s="12"/>
      <c r="AN63" s="12"/>
    </row>
    <row r="64">
      <c r="A64" s="12"/>
      <c r="B64" s="62"/>
      <c r="C64" s="51" t="s">
        <v>25</v>
      </c>
      <c r="D64" s="65"/>
      <c r="E64" s="65"/>
      <c r="F64" s="65">
        <v>2.0</v>
      </c>
      <c r="G64" s="65">
        <v>18.0</v>
      </c>
      <c r="H64" s="65"/>
      <c r="I64" s="65">
        <v>18.0</v>
      </c>
      <c r="J64" s="65"/>
      <c r="K64" s="65"/>
      <c r="L64" s="65"/>
      <c r="M64" s="65"/>
      <c r="N64" s="65">
        <v>18.0</v>
      </c>
      <c r="O64" s="65"/>
      <c r="P64" s="65"/>
      <c r="Q64" s="65"/>
      <c r="R64" s="65"/>
      <c r="S64" s="65"/>
      <c r="T64" s="65"/>
      <c r="U64" s="65">
        <v>3.0</v>
      </c>
      <c r="V64" s="65">
        <v>16.0</v>
      </c>
      <c r="W64" s="122">
        <f t="shared" si="125"/>
        <v>75</v>
      </c>
      <c r="X64" s="59">
        <f t="shared" si="126"/>
        <v>75</v>
      </c>
      <c r="Y64" s="59">
        <f t="shared" si="127"/>
        <v>0</v>
      </c>
      <c r="Z64" s="59">
        <f t="shared" si="128"/>
        <v>36</v>
      </c>
      <c r="AA64" s="59">
        <f t="shared" si="129"/>
        <v>39</v>
      </c>
      <c r="AB64" s="59">
        <f t="shared" si="130"/>
        <v>70</v>
      </c>
      <c r="AC64" s="128">
        <f t="shared" si="131"/>
        <v>100</v>
      </c>
      <c r="AD64" s="128">
        <f t="shared" si="132"/>
        <v>-4</v>
      </c>
      <c r="AE64" s="128">
        <f t="shared" si="133"/>
        <v>104</v>
      </c>
      <c r="AF64" s="128">
        <f t="shared" si="134"/>
        <v>0</v>
      </c>
      <c r="AG64" s="128">
        <f t="shared" si="135"/>
        <v>86.66666667</v>
      </c>
      <c r="AH64" s="12"/>
      <c r="AI64" s="12"/>
      <c r="AJ64" s="12"/>
      <c r="AK64" s="12"/>
      <c r="AL64" s="12"/>
      <c r="AM64" s="12"/>
      <c r="AN64" s="12"/>
    </row>
    <row r="65">
      <c r="A65" s="4"/>
      <c r="B65" s="66" t="s">
        <v>31</v>
      </c>
      <c r="C65" s="67"/>
      <c r="D65" s="6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2"/>
      <c r="AI65" s="12"/>
      <c r="AJ65" s="12"/>
      <c r="AK65" s="12"/>
      <c r="AL65" s="12"/>
      <c r="AM65" s="12"/>
      <c r="AN65" s="12"/>
    </row>
    <row r="66">
      <c r="A66" s="12"/>
      <c r="B66" s="21"/>
      <c r="C66" s="123" t="s">
        <v>23</v>
      </c>
      <c r="D66" s="55"/>
      <c r="E66" s="55">
        <v>4.0</v>
      </c>
      <c r="F66" s="55"/>
      <c r="G66" s="55">
        <v>14.0</v>
      </c>
      <c r="H66" s="55"/>
      <c r="I66" s="55">
        <v>8.0</v>
      </c>
      <c r="J66" s="55"/>
      <c r="K66" s="55"/>
      <c r="L66" s="55">
        <v>1.0</v>
      </c>
      <c r="M66" s="55">
        <v>1.0</v>
      </c>
      <c r="N66" s="55">
        <v>11.0</v>
      </c>
      <c r="O66" s="55"/>
      <c r="P66" s="55"/>
      <c r="Q66" s="55"/>
      <c r="R66" s="55"/>
      <c r="S66" s="55">
        <v>1.0</v>
      </c>
      <c r="T66" s="55"/>
      <c r="U66" s="55"/>
      <c r="V66" s="55">
        <v>12.0</v>
      </c>
      <c r="W66" s="122">
        <f t="shared" ref="W66:W67" si="137">SUM(D66:V66)</f>
        <v>52</v>
      </c>
      <c r="X66" s="59">
        <f t="shared" ref="X66:X67" si="138">SUM(F66,G66,H66,I66,J66,K66,L66,M66,N66,O66,T66,U66,V66,P66,Q66)</f>
        <v>47</v>
      </c>
      <c r="Y66" s="59">
        <f t="shared" ref="Y66:Y67" si="139">SUM(D66,E66,L66,P66,Q66,R66,S66)</f>
        <v>6</v>
      </c>
      <c r="Z66" s="59">
        <f t="shared" ref="Z66:Z67" si="140">SUM(H66:Q66)</f>
        <v>21</v>
      </c>
      <c r="AA66" s="59">
        <f t="shared" ref="AA66:AA67" si="141">SUM(F66,G66,T66,U66,V66)</f>
        <v>26</v>
      </c>
      <c r="AB66" s="59">
        <f t="shared" ref="AB66:AB67" si="142">SUM(E66,G66,H66,I66,L66,M66,N66,P66,S66,T66,V66)</f>
        <v>52</v>
      </c>
      <c r="AC66" s="128">
        <f t="shared" ref="AC66:AC67" si="143">(X66/W66*100-50)*2</f>
        <v>80.76923077</v>
      </c>
      <c r="AD66" s="128">
        <f t="shared" ref="AD66:AD67" si="144">(Z66/W66*100-50)*2</f>
        <v>-19.23076923</v>
      </c>
      <c r="AE66" s="128">
        <f t="shared" ref="AE66:AE67" si="145">AA66/W66/0.5*100</f>
        <v>100</v>
      </c>
      <c r="AF66" s="128">
        <f t="shared" ref="AF66:AF67" si="146">Y66/W66*100</f>
        <v>11.53846154</v>
      </c>
      <c r="AG66" s="128">
        <f t="shared" ref="AG66:AG67" si="147">(AB66/W66*100-50)*2</f>
        <v>100</v>
      </c>
      <c r="AH66" s="130">
        <f t="shared" ref="AH66:AL66" si="136">AVERAGE(AC66:AC67)</f>
        <v>90.38461538</v>
      </c>
      <c r="AI66" s="130">
        <f t="shared" si="136"/>
        <v>-6.043956044</v>
      </c>
      <c r="AJ66" s="130">
        <f t="shared" si="136"/>
        <v>96.42857143</v>
      </c>
      <c r="AK66" s="130">
        <f t="shared" si="136"/>
        <v>5.769230769</v>
      </c>
      <c r="AL66" s="130">
        <f t="shared" si="136"/>
        <v>96.42857143</v>
      </c>
      <c r="AM66" s="12"/>
      <c r="AN66" s="12"/>
    </row>
    <row r="67">
      <c r="A67" s="12"/>
      <c r="B67" s="21"/>
      <c r="C67" s="51" t="s">
        <v>25</v>
      </c>
      <c r="D67" s="55"/>
      <c r="E67" s="55"/>
      <c r="F67" s="55">
        <v>1.0</v>
      </c>
      <c r="G67" s="55">
        <v>11.0</v>
      </c>
      <c r="H67" s="55"/>
      <c r="I67" s="55">
        <v>17.0</v>
      </c>
      <c r="J67" s="55"/>
      <c r="K67" s="55"/>
      <c r="L67" s="55"/>
      <c r="M67" s="55"/>
      <c r="N67" s="55">
        <v>13.0</v>
      </c>
      <c r="O67" s="55"/>
      <c r="P67" s="55"/>
      <c r="Q67" s="55"/>
      <c r="R67" s="55"/>
      <c r="S67" s="55"/>
      <c r="T67" s="55"/>
      <c r="U67" s="55">
        <v>1.0</v>
      </c>
      <c r="V67" s="55">
        <v>13.0</v>
      </c>
      <c r="W67" s="122">
        <f t="shared" si="137"/>
        <v>56</v>
      </c>
      <c r="X67" s="59">
        <f t="shared" si="138"/>
        <v>56</v>
      </c>
      <c r="Y67" s="59">
        <f t="shared" si="139"/>
        <v>0</v>
      </c>
      <c r="Z67" s="59">
        <f t="shared" si="140"/>
        <v>30</v>
      </c>
      <c r="AA67" s="59">
        <f t="shared" si="141"/>
        <v>26</v>
      </c>
      <c r="AB67" s="59">
        <f t="shared" si="142"/>
        <v>54</v>
      </c>
      <c r="AC67" s="128">
        <f t="shared" si="143"/>
        <v>100</v>
      </c>
      <c r="AD67" s="128">
        <f t="shared" si="144"/>
        <v>7.142857143</v>
      </c>
      <c r="AE67" s="128">
        <f t="shared" si="145"/>
        <v>92.85714286</v>
      </c>
      <c r="AF67" s="128">
        <f t="shared" si="146"/>
        <v>0</v>
      </c>
      <c r="AG67" s="128">
        <f t="shared" si="147"/>
        <v>92.85714286</v>
      </c>
      <c r="AH67" s="12"/>
      <c r="AI67" s="12"/>
      <c r="AJ67" s="12"/>
      <c r="AK67" s="12"/>
      <c r="AL67" s="12"/>
      <c r="AM67" s="12"/>
      <c r="AN67" s="12"/>
    </row>
    <row r="68">
      <c r="A68" s="1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12"/>
      <c r="AN68" s="12"/>
    </row>
    <row r="69">
      <c r="A69" s="4"/>
      <c r="B69" s="80"/>
      <c r="C69" s="82" t="s">
        <v>69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0"/>
      <c r="AI69" s="80"/>
      <c r="AJ69" s="80"/>
      <c r="AK69" s="83"/>
      <c r="AL69" s="80"/>
      <c r="AM69" s="12"/>
      <c r="AN69" s="12"/>
    </row>
    <row r="70">
      <c r="A70" s="4"/>
      <c r="B70" s="36" t="s">
        <v>8</v>
      </c>
      <c r="C70" s="88" t="s">
        <v>9</v>
      </c>
      <c r="D70" s="39" t="s">
        <v>10</v>
      </c>
      <c r="E70" s="39" t="s">
        <v>38</v>
      </c>
      <c r="F70" s="39"/>
      <c r="G70" s="39" t="s">
        <v>40</v>
      </c>
      <c r="H70" s="40" t="s">
        <v>11</v>
      </c>
      <c r="I70" s="40" t="s">
        <v>12</v>
      </c>
      <c r="J70" s="40" t="s">
        <v>41</v>
      </c>
      <c r="K70" s="40" t="s">
        <v>13</v>
      </c>
      <c r="L70" s="40" t="s">
        <v>42</v>
      </c>
      <c r="M70" s="42" t="s">
        <v>15</v>
      </c>
      <c r="N70" s="42" t="s">
        <v>16</v>
      </c>
      <c r="O70" s="42" t="s">
        <v>35</v>
      </c>
      <c r="P70" s="42" t="s">
        <v>44</v>
      </c>
      <c r="Q70" s="42" t="s">
        <v>17</v>
      </c>
      <c r="R70" s="44" t="s">
        <v>18</v>
      </c>
      <c r="S70" s="44" t="s">
        <v>45</v>
      </c>
      <c r="T70" s="44" t="s">
        <v>56</v>
      </c>
      <c r="U70" s="44" t="s">
        <v>46</v>
      </c>
      <c r="V70" s="44" t="s">
        <v>47</v>
      </c>
      <c r="W70" s="44" t="s">
        <v>19</v>
      </c>
      <c r="X70" s="44" t="s">
        <v>48</v>
      </c>
      <c r="Y70" s="44" t="s">
        <v>49</v>
      </c>
      <c r="Z70" s="44" t="s">
        <v>50</v>
      </c>
      <c r="AA70" s="107" t="s">
        <v>51</v>
      </c>
      <c r="AB70" s="44" t="s">
        <v>52</v>
      </c>
      <c r="AC70" s="108" t="s">
        <v>53</v>
      </c>
      <c r="AD70" s="109" t="s">
        <v>54</v>
      </c>
      <c r="AE70" s="110" t="s">
        <v>55</v>
      </c>
      <c r="AF70" s="111" t="s">
        <v>57</v>
      </c>
      <c r="AG70" s="26" t="s">
        <v>21</v>
      </c>
      <c r="AH70" s="112" t="s">
        <v>58</v>
      </c>
      <c r="AI70" s="112" t="s">
        <v>59</v>
      </c>
      <c r="AJ70" s="114" t="s">
        <v>60</v>
      </c>
      <c r="AK70" s="117" t="s">
        <v>57</v>
      </c>
      <c r="AL70" s="104" t="s">
        <v>66</v>
      </c>
      <c r="AM70" s="12"/>
      <c r="AN70" s="12"/>
    </row>
    <row r="71">
      <c r="A71" s="12"/>
      <c r="B71" s="21"/>
      <c r="C71" s="123" t="s">
        <v>23</v>
      </c>
      <c r="D71" s="51"/>
      <c r="E71" s="51">
        <v>3.0</v>
      </c>
      <c r="F71" s="51"/>
      <c r="G71" s="51">
        <v>6.0</v>
      </c>
      <c r="H71" s="51">
        <v>1.0</v>
      </c>
      <c r="I71" s="51">
        <v>9.0</v>
      </c>
      <c r="J71" s="51"/>
      <c r="K71" s="51"/>
      <c r="L71" s="51"/>
      <c r="M71" s="51">
        <v>1.0</v>
      </c>
      <c r="N71" s="51">
        <v>15.0</v>
      </c>
      <c r="O71" s="51"/>
      <c r="P71" s="51">
        <v>4.0</v>
      </c>
      <c r="Q71" s="51"/>
      <c r="R71" s="51"/>
      <c r="S71" s="51">
        <v>3.0</v>
      </c>
      <c r="T71" s="51"/>
      <c r="U71" s="51"/>
      <c r="V71" s="51">
        <v>9.0</v>
      </c>
      <c r="W71" s="122">
        <f t="shared" ref="W71:W72" si="149">SUM(D71:V71)</f>
        <v>51</v>
      </c>
      <c r="X71" s="59">
        <f t="shared" ref="X71:X72" si="150">SUM(F71,G71,H71,I71,J71,K71,L71,M71,N71,O71,T71,U71,V71,P71,Q71)</f>
        <v>45</v>
      </c>
      <c r="Y71" s="59">
        <f t="shared" ref="Y71:Y72" si="151">SUM(D71,E71,L71,P71,Q71,R71,S71)</f>
        <v>10</v>
      </c>
      <c r="Z71" s="59">
        <f t="shared" ref="Z71:Z72" si="152">SUM(H71:Q71)</f>
        <v>30</v>
      </c>
      <c r="AA71" s="59">
        <f t="shared" ref="AA71:AA72" si="153">SUM(F71,G71,T71,U71,V71)</f>
        <v>15</v>
      </c>
      <c r="AB71" s="59">
        <f t="shared" ref="AB71:AB72" si="154">SUM(E71,G71,H71,I71,L71,M71,N71,P71,S71,T71,V71)</f>
        <v>51</v>
      </c>
      <c r="AC71" s="128">
        <f t="shared" ref="AC71:AC72" si="155">(X71/W71*100-50)*2</f>
        <v>76.47058824</v>
      </c>
      <c r="AD71" s="128">
        <f t="shared" ref="AD71:AD72" si="156">(Z71/W71*100-50)*2</f>
        <v>17.64705882</v>
      </c>
      <c r="AE71" s="128">
        <f t="shared" ref="AE71:AE72" si="157">AA71/W71/0.5*100</f>
        <v>58.82352941</v>
      </c>
      <c r="AF71" s="128">
        <f t="shared" ref="AF71:AF72" si="158">Y71/W71*100</f>
        <v>19.60784314</v>
      </c>
      <c r="AG71" s="128">
        <f t="shared" ref="AG71:AG72" si="159">(AB71/W71*100-50)*2</f>
        <v>100</v>
      </c>
      <c r="AH71" s="130">
        <f t="shared" ref="AH71:AL71" si="148">AVERAGE(AC71:AC72)</f>
        <v>88.23529412</v>
      </c>
      <c r="AI71" s="130">
        <f t="shared" si="148"/>
        <v>20.18716578</v>
      </c>
      <c r="AJ71" s="130">
        <f t="shared" si="148"/>
        <v>68.04812834</v>
      </c>
      <c r="AK71" s="130">
        <f t="shared" si="148"/>
        <v>9.803921569</v>
      </c>
      <c r="AL71" s="130">
        <f t="shared" si="148"/>
        <v>95.45454545</v>
      </c>
      <c r="AM71" s="12"/>
      <c r="AN71" s="12"/>
    </row>
    <row r="72">
      <c r="A72" s="12"/>
      <c r="B72" s="62"/>
      <c r="C72" s="51" t="s">
        <v>25</v>
      </c>
      <c r="D72" s="65"/>
      <c r="E72" s="65"/>
      <c r="F72" s="65"/>
      <c r="G72" s="65">
        <v>11.0</v>
      </c>
      <c r="H72" s="65"/>
      <c r="I72" s="65">
        <v>11.0</v>
      </c>
      <c r="J72" s="65"/>
      <c r="K72" s="65"/>
      <c r="L72" s="65"/>
      <c r="M72" s="65"/>
      <c r="N72" s="65">
        <v>16.0</v>
      </c>
      <c r="O72" s="65"/>
      <c r="P72" s="65"/>
      <c r="Q72" s="65"/>
      <c r="R72" s="65"/>
      <c r="S72" s="65"/>
      <c r="T72" s="65">
        <v>1.0</v>
      </c>
      <c r="U72" s="65">
        <v>2.0</v>
      </c>
      <c r="V72" s="65">
        <v>3.0</v>
      </c>
      <c r="W72" s="122">
        <f t="shared" si="149"/>
        <v>44</v>
      </c>
      <c r="X72" s="59">
        <f t="shared" si="150"/>
        <v>44</v>
      </c>
      <c r="Y72" s="59">
        <f t="shared" si="151"/>
        <v>0</v>
      </c>
      <c r="Z72" s="59">
        <f t="shared" si="152"/>
        <v>27</v>
      </c>
      <c r="AA72" s="59">
        <f t="shared" si="153"/>
        <v>17</v>
      </c>
      <c r="AB72" s="59">
        <f t="shared" si="154"/>
        <v>42</v>
      </c>
      <c r="AC72" s="128">
        <f t="shared" si="155"/>
        <v>100</v>
      </c>
      <c r="AD72" s="128">
        <f t="shared" si="156"/>
        <v>22.72727273</v>
      </c>
      <c r="AE72" s="128">
        <f t="shared" si="157"/>
        <v>77.27272727</v>
      </c>
      <c r="AF72" s="128">
        <f t="shared" si="158"/>
        <v>0</v>
      </c>
      <c r="AG72" s="128">
        <f t="shared" si="159"/>
        <v>90.90909091</v>
      </c>
      <c r="AH72" s="12"/>
      <c r="AI72" s="12"/>
      <c r="AJ72" s="12"/>
      <c r="AK72" s="12"/>
      <c r="AL72" s="12"/>
      <c r="AM72" s="12"/>
      <c r="AN72" s="12"/>
    </row>
    <row r="73">
      <c r="A73" s="4"/>
      <c r="B73" s="66" t="s">
        <v>27</v>
      </c>
      <c r="C73" s="67"/>
      <c r="D73" s="6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2"/>
      <c r="AI73" s="12"/>
      <c r="AJ73" s="12"/>
      <c r="AK73" s="12"/>
      <c r="AL73" s="12"/>
      <c r="AM73" s="12"/>
      <c r="AN73" s="12"/>
    </row>
    <row r="74">
      <c r="A74" s="12"/>
      <c r="B74" s="21"/>
      <c r="C74" s="123" t="s">
        <v>23</v>
      </c>
      <c r="D74" s="51"/>
      <c r="E74" s="51"/>
      <c r="F74" s="51"/>
      <c r="G74" s="51">
        <v>11.0</v>
      </c>
      <c r="H74" s="51"/>
      <c r="I74" s="51">
        <v>21.0</v>
      </c>
      <c r="J74" s="51"/>
      <c r="K74" s="51"/>
      <c r="L74" s="51">
        <v>2.0</v>
      </c>
      <c r="M74" s="51"/>
      <c r="N74" s="51">
        <v>10.0</v>
      </c>
      <c r="O74" s="51"/>
      <c r="P74" s="51"/>
      <c r="Q74" s="51"/>
      <c r="R74" s="51"/>
      <c r="S74" s="51">
        <v>1.0</v>
      </c>
      <c r="T74" s="51"/>
      <c r="U74" s="51"/>
      <c r="V74" s="51">
        <v>9.0</v>
      </c>
      <c r="W74" s="122">
        <f t="shared" ref="W74:W75" si="161">SUM(D74:V74)</f>
        <v>54</v>
      </c>
      <c r="X74" s="59">
        <f t="shared" ref="X74:X75" si="162">SUM(F74,G74,H74,I74,J74,K74,L74,M74,N74,O74,T74,U74,V74,P74,Q74)</f>
        <v>53</v>
      </c>
      <c r="Y74" s="59">
        <f t="shared" ref="Y74:Y75" si="163">SUM(D74,E74,L74,P74,Q74,R74,S74)</f>
        <v>3</v>
      </c>
      <c r="Z74" s="59">
        <f t="shared" ref="Z74:Z75" si="164">SUM(H74:Q74)</f>
        <v>33</v>
      </c>
      <c r="AA74" s="59">
        <f t="shared" ref="AA74:AA75" si="165">SUM(F74,G74,T74,U74,V74)</f>
        <v>20</v>
      </c>
      <c r="AB74" s="59">
        <f t="shared" ref="AB74:AB75" si="166">SUM(E74,G74,H74,I74,L74,M74,N74,P74,S74,T74,V74)</f>
        <v>54</v>
      </c>
      <c r="AC74" s="128">
        <f t="shared" ref="AC74:AC75" si="167">(X74/W74*100-50)*2</f>
        <v>96.2962963</v>
      </c>
      <c r="AD74" s="128">
        <f t="shared" ref="AD74:AD75" si="168">(Z74/W74*100-50)*2</f>
        <v>22.22222222</v>
      </c>
      <c r="AE74" s="128">
        <f t="shared" ref="AE74:AE75" si="169">AA74/W74/0.5*100</f>
        <v>74.07407407</v>
      </c>
      <c r="AF74" s="128">
        <f t="shared" ref="AF74:AF75" si="170">Y74/W74*100</f>
        <v>5.555555556</v>
      </c>
      <c r="AG74" s="128">
        <f t="shared" ref="AG74:AG75" si="171">(AB74/W74*100-50)*2</f>
        <v>100</v>
      </c>
      <c r="AH74" s="130">
        <f t="shared" ref="AH74:AL74" si="160">AVERAGE(AC74:AC75)</f>
        <v>98.14814815</v>
      </c>
      <c r="AI74" s="130">
        <f t="shared" si="160"/>
        <v>24.44444444</v>
      </c>
      <c r="AJ74" s="130">
        <f t="shared" si="160"/>
        <v>73.7037037</v>
      </c>
      <c r="AK74" s="130">
        <f t="shared" si="160"/>
        <v>2.777777778</v>
      </c>
      <c r="AL74" s="130">
        <f t="shared" si="160"/>
        <v>100</v>
      </c>
      <c r="AM74" s="12"/>
      <c r="AN74" s="12"/>
    </row>
    <row r="75">
      <c r="A75" s="12"/>
      <c r="B75" s="62"/>
      <c r="C75" s="51" t="s">
        <v>25</v>
      </c>
      <c r="D75" s="65"/>
      <c r="E75" s="65"/>
      <c r="F75" s="65"/>
      <c r="G75" s="65">
        <v>10.0</v>
      </c>
      <c r="H75" s="65"/>
      <c r="I75" s="65">
        <v>17.0</v>
      </c>
      <c r="J75" s="65"/>
      <c r="K75" s="65"/>
      <c r="L75" s="65"/>
      <c r="M75" s="65"/>
      <c r="N75" s="65">
        <v>21.0</v>
      </c>
      <c r="O75" s="65"/>
      <c r="P75" s="65"/>
      <c r="Q75" s="65"/>
      <c r="R75" s="65"/>
      <c r="S75" s="65"/>
      <c r="T75" s="65"/>
      <c r="U75" s="65"/>
      <c r="V75" s="65">
        <v>12.0</v>
      </c>
      <c r="W75" s="122">
        <f t="shared" si="161"/>
        <v>60</v>
      </c>
      <c r="X75" s="59">
        <f t="shared" si="162"/>
        <v>60</v>
      </c>
      <c r="Y75" s="59">
        <f t="shared" si="163"/>
        <v>0</v>
      </c>
      <c r="Z75" s="59">
        <f t="shared" si="164"/>
        <v>38</v>
      </c>
      <c r="AA75" s="59">
        <f t="shared" si="165"/>
        <v>22</v>
      </c>
      <c r="AB75" s="59">
        <f t="shared" si="166"/>
        <v>60</v>
      </c>
      <c r="AC75" s="128">
        <f t="shared" si="167"/>
        <v>100</v>
      </c>
      <c r="AD75" s="128">
        <f t="shared" si="168"/>
        <v>26.66666667</v>
      </c>
      <c r="AE75" s="128">
        <f t="shared" si="169"/>
        <v>73.33333333</v>
      </c>
      <c r="AF75" s="128">
        <f t="shared" si="170"/>
        <v>0</v>
      </c>
      <c r="AG75" s="128">
        <f t="shared" si="171"/>
        <v>100</v>
      </c>
      <c r="AH75" s="12"/>
      <c r="AI75" s="12"/>
      <c r="AJ75" s="12"/>
      <c r="AK75" s="12"/>
      <c r="AL75" s="12"/>
      <c r="AM75" s="12"/>
      <c r="AN75" s="12"/>
    </row>
    <row r="76">
      <c r="A76" s="4"/>
      <c r="B76" s="66" t="s">
        <v>31</v>
      </c>
      <c r="C76" s="67"/>
      <c r="D76" s="6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2"/>
      <c r="AI76" s="12"/>
      <c r="AJ76" s="12"/>
      <c r="AK76" s="12"/>
      <c r="AL76" s="12"/>
      <c r="AM76" s="12"/>
      <c r="AN76" s="12"/>
    </row>
    <row r="77">
      <c r="A77" s="12"/>
      <c r="B77" s="21"/>
      <c r="C77" s="123" t="s">
        <v>23</v>
      </c>
      <c r="D77" s="51"/>
      <c r="E77" s="51">
        <v>1.0</v>
      </c>
      <c r="F77" s="51"/>
      <c r="G77" s="51">
        <v>11.0</v>
      </c>
      <c r="H77" s="51"/>
      <c r="I77" s="51">
        <v>19.0</v>
      </c>
      <c r="J77" s="51"/>
      <c r="K77" s="51"/>
      <c r="L77" s="51">
        <v>1.0</v>
      </c>
      <c r="M77" s="51"/>
      <c r="N77" s="51">
        <v>20.0</v>
      </c>
      <c r="O77" s="51"/>
      <c r="P77" s="51">
        <v>2.0</v>
      </c>
      <c r="Q77" s="51"/>
      <c r="R77" s="51"/>
      <c r="S77" s="51">
        <v>2.0</v>
      </c>
      <c r="T77" s="51"/>
      <c r="U77" s="51"/>
      <c r="V77" s="51">
        <v>13.0</v>
      </c>
      <c r="W77" s="122">
        <f t="shared" ref="W77:W78" si="173">SUM(D77:V77)</f>
        <v>69</v>
      </c>
      <c r="X77" s="59">
        <f t="shared" ref="X77:X78" si="174">SUM(F77,G77,H77,I77,J77,K77,L77,M77,N77,O77,T77,U77,V77,P77,Q77)</f>
        <v>66</v>
      </c>
      <c r="Y77" s="59">
        <f t="shared" ref="Y77:Y78" si="175">SUM(D77,E77,L77,P77,Q77,R77,S77)</f>
        <v>6</v>
      </c>
      <c r="Z77" s="59">
        <f t="shared" ref="Z77:Z78" si="176">SUM(H77:Q77)</f>
        <v>42</v>
      </c>
      <c r="AA77" s="59">
        <f t="shared" ref="AA77:AA78" si="177">SUM(F77,G77,T77,U77,V77)</f>
        <v>24</v>
      </c>
      <c r="AB77" s="59">
        <f t="shared" ref="AB77:AB78" si="178">SUM(E77,G77,H77,I77,L77,M77,N77,P77,S77,T77,V77)</f>
        <v>69</v>
      </c>
      <c r="AC77" s="128">
        <f t="shared" ref="AC77:AC78" si="179">(X77/W77*100-50)*2</f>
        <v>91.30434783</v>
      </c>
      <c r="AD77" s="128">
        <f t="shared" ref="AD77:AD78" si="180">(Z77/W77*100-50)*2</f>
        <v>21.73913043</v>
      </c>
      <c r="AE77" s="128">
        <f t="shared" ref="AE77:AE78" si="181">AA77/W77/0.5*100</f>
        <v>69.56521739</v>
      </c>
      <c r="AF77" s="128">
        <f t="shared" ref="AF77:AF78" si="182">Y77/W77*100</f>
        <v>8.695652174</v>
      </c>
      <c r="AG77" s="128">
        <f t="shared" ref="AG77:AG78" si="183">(AB77/W77*100-50)*2</f>
        <v>100</v>
      </c>
      <c r="AH77" s="130">
        <f t="shared" ref="AH77:AL77" si="172">AVERAGE(AC77:AC78)</f>
        <v>95.65217391</v>
      </c>
      <c r="AI77" s="130">
        <f t="shared" si="172"/>
        <v>14.96792587</v>
      </c>
      <c r="AJ77" s="130">
        <f t="shared" si="172"/>
        <v>80.68424804</v>
      </c>
      <c r="AK77" s="130">
        <f t="shared" si="172"/>
        <v>4.347826087</v>
      </c>
      <c r="AL77" s="130">
        <f t="shared" si="172"/>
        <v>100</v>
      </c>
      <c r="AM77" s="12"/>
      <c r="AN77" s="12"/>
    </row>
    <row r="78">
      <c r="A78" s="12"/>
      <c r="B78" s="21"/>
      <c r="C78" s="51" t="s">
        <v>25</v>
      </c>
      <c r="D78" s="65"/>
      <c r="E78" s="65"/>
      <c r="F78" s="65"/>
      <c r="G78" s="65">
        <v>13.0</v>
      </c>
      <c r="H78" s="65"/>
      <c r="I78" s="65">
        <v>17.0</v>
      </c>
      <c r="J78" s="65"/>
      <c r="K78" s="65"/>
      <c r="L78" s="65"/>
      <c r="M78" s="65"/>
      <c r="N78" s="65">
        <v>16.0</v>
      </c>
      <c r="O78" s="65"/>
      <c r="P78" s="65"/>
      <c r="Q78" s="65"/>
      <c r="R78" s="65"/>
      <c r="S78" s="65"/>
      <c r="T78" s="65"/>
      <c r="U78" s="65"/>
      <c r="V78" s="65">
        <v>15.0</v>
      </c>
      <c r="W78" s="122">
        <f t="shared" si="173"/>
        <v>61</v>
      </c>
      <c r="X78" s="59">
        <f t="shared" si="174"/>
        <v>61</v>
      </c>
      <c r="Y78" s="59">
        <f t="shared" si="175"/>
        <v>0</v>
      </c>
      <c r="Z78" s="59">
        <f t="shared" si="176"/>
        <v>33</v>
      </c>
      <c r="AA78" s="59">
        <f t="shared" si="177"/>
        <v>28</v>
      </c>
      <c r="AB78" s="59">
        <f t="shared" si="178"/>
        <v>61</v>
      </c>
      <c r="AC78" s="128">
        <f t="shared" si="179"/>
        <v>100</v>
      </c>
      <c r="AD78" s="128">
        <f t="shared" si="180"/>
        <v>8.196721311</v>
      </c>
      <c r="AE78" s="128">
        <f t="shared" si="181"/>
        <v>91.80327869</v>
      </c>
      <c r="AF78" s="128">
        <f t="shared" si="182"/>
        <v>0</v>
      </c>
      <c r="AG78" s="128">
        <f t="shared" si="183"/>
        <v>100</v>
      </c>
      <c r="AH78" s="12"/>
      <c r="AI78" s="12"/>
      <c r="AJ78" s="12"/>
      <c r="AK78" s="12"/>
      <c r="AL78" s="12"/>
      <c r="AM78" s="12"/>
      <c r="AN78" s="12"/>
    </row>
    <row r="79">
      <c r="A79" s="12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12"/>
      <c r="AN79" s="12"/>
    </row>
    <row r="80">
      <c r="A80" s="4"/>
      <c r="B80" s="147"/>
      <c r="C80" s="148" t="s">
        <v>71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50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7"/>
      <c r="AI80" s="147"/>
      <c r="AJ80" s="147"/>
      <c r="AK80" s="149"/>
      <c r="AL80" s="147"/>
      <c r="AM80" s="12"/>
      <c r="AN80" s="12"/>
    </row>
    <row r="81">
      <c r="A81" s="4"/>
      <c r="B81" s="36" t="s">
        <v>8</v>
      </c>
      <c r="C81" s="88" t="s">
        <v>9</v>
      </c>
      <c r="D81" s="39" t="s">
        <v>10</v>
      </c>
      <c r="E81" s="39" t="s">
        <v>38</v>
      </c>
      <c r="F81" s="39"/>
      <c r="G81" s="39" t="s">
        <v>40</v>
      </c>
      <c r="H81" s="40" t="s">
        <v>11</v>
      </c>
      <c r="I81" s="40" t="s">
        <v>12</v>
      </c>
      <c r="J81" s="40" t="s">
        <v>41</v>
      </c>
      <c r="K81" s="40" t="s">
        <v>13</v>
      </c>
      <c r="L81" s="40" t="s">
        <v>42</v>
      </c>
      <c r="M81" s="42" t="s">
        <v>15</v>
      </c>
      <c r="N81" s="42" t="s">
        <v>16</v>
      </c>
      <c r="O81" s="42" t="s">
        <v>35</v>
      </c>
      <c r="P81" s="42" t="s">
        <v>44</v>
      </c>
      <c r="Q81" s="42" t="s">
        <v>17</v>
      </c>
      <c r="R81" s="44" t="s">
        <v>18</v>
      </c>
      <c r="S81" s="44" t="s">
        <v>45</v>
      </c>
      <c r="T81" s="44"/>
      <c r="U81" s="44" t="s">
        <v>46</v>
      </c>
      <c r="V81" s="44" t="s">
        <v>47</v>
      </c>
      <c r="W81" s="44" t="s">
        <v>19</v>
      </c>
      <c r="X81" s="44" t="s">
        <v>48</v>
      </c>
      <c r="Y81" s="44" t="s">
        <v>49</v>
      </c>
      <c r="Z81" s="44" t="s">
        <v>50</v>
      </c>
      <c r="AA81" s="107" t="s">
        <v>51</v>
      </c>
      <c r="AB81" s="44" t="s">
        <v>52</v>
      </c>
      <c r="AC81" s="108" t="s">
        <v>53</v>
      </c>
      <c r="AD81" s="109" t="s">
        <v>54</v>
      </c>
      <c r="AE81" s="110" t="s">
        <v>55</v>
      </c>
      <c r="AF81" s="111" t="s">
        <v>57</v>
      </c>
      <c r="AG81" s="26" t="s">
        <v>21</v>
      </c>
      <c r="AH81" s="112" t="s">
        <v>58</v>
      </c>
      <c r="AI81" s="112" t="s">
        <v>59</v>
      </c>
      <c r="AJ81" s="114" t="s">
        <v>60</v>
      </c>
      <c r="AK81" s="117" t="s">
        <v>57</v>
      </c>
      <c r="AL81" s="104" t="s">
        <v>66</v>
      </c>
      <c r="AM81" s="12"/>
      <c r="AN81" s="12"/>
    </row>
    <row r="82">
      <c r="A82" s="12"/>
      <c r="B82" s="21"/>
      <c r="C82" s="123" t="s">
        <v>23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>
        <v>29.0</v>
      </c>
      <c r="P82" s="51"/>
      <c r="Q82" s="51"/>
      <c r="R82" s="51"/>
      <c r="S82" s="51"/>
      <c r="T82" s="51"/>
      <c r="U82" s="51">
        <v>1.0</v>
      </c>
      <c r="V82" s="51">
        <v>29.0</v>
      </c>
      <c r="W82" s="122">
        <f t="shared" ref="W82:W83" si="186">SUM(D82:V82)</f>
        <v>59</v>
      </c>
      <c r="X82" s="59">
        <f t="shared" ref="X82:X83" si="187">SUM(F82,G82,H82,I82,J82,K82,L82,M82,N82,O82,T82,U82,V82,P82,Q82)</f>
        <v>59</v>
      </c>
      <c r="Y82" s="59">
        <f t="shared" ref="Y82:Y83" si="188">SUM(D82,E82,L82,P82,Q82,R82,S82)</f>
        <v>0</v>
      </c>
      <c r="Z82" s="59">
        <f t="shared" ref="Z82:Z83" si="189">SUM(H82:Q82)</f>
        <v>29</v>
      </c>
      <c r="AA82" s="59">
        <f t="shared" ref="AA82:AA83" si="190">SUM(F82,G82,T82,U82,V82)</f>
        <v>30</v>
      </c>
      <c r="AB82" s="59">
        <f t="shared" ref="AB82:AB83" si="191">SUM(E82,G82,H82,I82,L82,M82,N82,P82,S82,T82,V82)</f>
        <v>29</v>
      </c>
      <c r="AC82" s="128">
        <f t="shared" ref="AC82:AC83" si="192">2*(X82-0.5*W82)/W82*100</f>
        <v>100</v>
      </c>
      <c r="AD82" s="128">
        <v>0.0</v>
      </c>
      <c r="AE82" s="128">
        <v>100.0</v>
      </c>
      <c r="AF82" s="128">
        <f t="shared" ref="AF82:AF83" si="193">Y82/W82/0.5*100</f>
        <v>0</v>
      </c>
      <c r="AG82" s="128">
        <f t="shared" ref="AG82:AG83" si="194">(AB82/W82*100-50)*2</f>
        <v>-1.694915254</v>
      </c>
      <c r="AH82" s="130">
        <f t="shared" ref="AH82:AJ82" si="184">AVERAGE(AC82:AC83)</f>
        <v>100</v>
      </c>
      <c r="AI82" s="130">
        <f t="shared" si="184"/>
        <v>5.172413793</v>
      </c>
      <c r="AJ82" s="130">
        <f t="shared" si="184"/>
        <v>94.82758621</v>
      </c>
      <c r="AK82" s="130">
        <f t="shared" ref="AK82:AL82" si="185">AF83</f>
        <v>0</v>
      </c>
      <c r="AL82" s="130">
        <f t="shared" si="185"/>
        <v>82.75862069</v>
      </c>
      <c r="AM82" s="12"/>
      <c r="AN82" s="12"/>
    </row>
    <row r="83">
      <c r="A83" s="12"/>
      <c r="B83" s="62"/>
      <c r="C83" s="51" t="s">
        <v>25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>
        <v>32.0</v>
      </c>
      <c r="O83" s="65"/>
      <c r="P83" s="65"/>
      <c r="Q83" s="65"/>
      <c r="R83" s="65"/>
      <c r="S83" s="65"/>
      <c r="T83" s="65"/>
      <c r="U83" s="65">
        <v>5.0</v>
      </c>
      <c r="V83" s="65">
        <v>21.0</v>
      </c>
      <c r="W83" s="122">
        <f t="shared" si="186"/>
        <v>58</v>
      </c>
      <c r="X83" s="59">
        <f t="shared" si="187"/>
        <v>58</v>
      </c>
      <c r="Y83" s="59">
        <f t="shared" si="188"/>
        <v>0</v>
      </c>
      <c r="Z83" s="59">
        <f t="shared" si="189"/>
        <v>32</v>
      </c>
      <c r="AA83" s="59">
        <f t="shared" si="190"/>
        <v>26</v>
      </c>
      <c r="AB83" s="59">
        <f t="shared" si="191"/>
        <v>53</v>
      </c>
      <c r="AC83" s="128">
        <f t="shared" si="192"/>
        <v>100</v>
      </c>
      <c r="AD83" s="128">
        <f>(((Z83/W83)-0.5)/0.5)*100</f>
        <v>10.34482759</v>
      </c>
      <c r="AE83" s="128">
        <f>AA83/W83/0.5*100</f>
        <v>89.65517241</v>
      </c>
      <c r="AF83" s="128">
        <f t="shared" si="193"/>
        <v>0</v>
      </c>
      <c r="AG83" s="128">
        <f t="shared" si="194"/>
        <v>82.75862069</v>
      </c>
      <c r="AH83" s="12"/>
      <c r="AI83" s="12"/>
      <c r="AJ83" s="12"/>
      <c r="AK83" s="12"/>
      <c r="AL83" s="12"/>
      <c r="AM83" s="12"/>
      <c r="AN83" s="12"/>
    </row>
    <row r="84">
      <c r="A84" s="4"/>
      <c r="B84" s="66" t="s">
        <v>27</v>
      </c>
      <c r="C84" s="67"/>
      <c r="D84" s="6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2"/>
      <c r="AI84" s="12"/>
      <c r="AJ84" s="12"/>
      <c r="AK84" s="12"/>
      <c r="AL84" s="12"/>
      <c r="AM84" s="12"/>
      <c r="AN84" s="12"/>
    </row>
    <row r="85">
      <c r="A85" s="12"/>
      <c r="B85" s="21"/>
      <c r="C85" s="123" t="s">
        <v>23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>
        <v>27.0</v>
      </c>
      <c r="P85" s="51"/>
      <c r="Q85" s="51"/>
      <c r="R85" s="51"/>
      <c r="S85" s="51"/>
      <c r="T85" s="51"/>
      <c r="U85" s="51">
        <v>1.0</v>
      </c>
      <c r="V85" s="51">
        <v>24.0</v>
      </c>
      <c r="W85" s="122">
        <f t="shared" ref="W85:W86" si="197">SUM(D85:V85)</f>
        <v>52</v>
      </c>
      <c r="X85" s="59">
        <f t="shared" ref="X85:X86" si="198">SUM(F85,G85,H85,I85,J85,K85,L85,M85,N85,O85,T85,U85,V85,P85,Q85)</f>
        <v>52</v>
      </c>
      <c r="Y85" s="59">
        <f t="shared" ref="Y85:Y86" si="199">SUM(D85,E85,L85,P85,Q85,R85,S85)</f>
        <v>0</v>
      </c>
      <c r="Z85" s="59">
        <f t="shared" ref="Z85:Z86" si="200">SUM(H85:Q85)</f>
        <v>27</v>
      </c>
      <c r="AA85" s="59">
        <f t="shared" ref="AA85:AA86" si="201">SUM(F85,G85,T85,U85,V85)</f>
        <v>25</v>
      </c>
      <c r="AB85" s="59">
        <f t="shared" ref="AB85:AB86" si="202">SUM(E85,G85,H85,I85,L85,M85,N85,P85,S85,T85,V85)</f>
        <v>24</v>
      </c>
      <c r="AC85" s="128">
        <f t="shared" ref="AC85:AC86" si="203">2*(X85-0.5*W85)/W85*100</f>
        <v>100</v>
      </c>
      <c r="AD85" s="128">
        <f t="shared" ref="AD85:AD86" si="204">(((Z85/W85)-0.5)/0.5)*100</f>
        <v>3.846153846</v>
      </c>
      <c r="AE85" s="128">
        <f t="shared" ref="AE85:AE86" si="205">AA85/W85/0.5*100</f>
        <v>96.15384615</v>
      </c>
      <c r="AF85" s="128">
        <f t="shared" ref="AF85:AF86" si="206">Y85/W85/0.5*100</f>
        <v>0</v>
      </c>
      <c r="AG85" s="128">
        <f t="shared" ref="AG85:AG86" si="207">(AB85/W85*100-50)*2</f>
        <v>-7.692307692</v>
      </c>
      <c r="AH85" s="130">
        <f t="shared" ref="AH85:AJ85" si="195">AVERAGE(AC85:AC86)</f>
        <v>100</v>
      </c>
      <c r="AI85" s="130">
        <f t="shared" si="195"/>
        <v>5.977130977</v>
      </c>
      <c r="AJ85" s="130">
        <f t="shared" si="195"/>
        <v>94.02286902</v>
      </c>
      <c r="AK85" s="130">
        <f t="shared" ref="AK85:AL85" si="196">AF86</f>
        <v>0</v>
      </c>
      <c r="AL85" s="130">
        <f t="shared" si="196"/>
        <v>91.89189189</v>
      </c>
      <c r="AM85" s="12"/>
      <c r="AN85" s="12"/>
    </row>
    <row r="86">
      <c r="A86" s="12"/>
      <c r="B86" s="62"/>
      <c r="C86" s="51" t="s">
        <v>25</v>
      </c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>
        <v>40.0</v>
      </c>
      <c r="O86" s="65"/>
      <c r="P86" s="65"/>
      <c r="Q86" s="65"/>
      <c r="R86" s="65"/>
      <c r="S86" s="65"/>
      <c r="T86" s="65"/>
      <c r="U86" s="65">
        <v>3.0</v>
      </c>
      <c r="V86" s="65">
        <v>31.0</v>
      </c>
      <c r="W86" s="122">
        <f t="shared" si="197"/>
        <v>74</v>
      </c>
      <c r="X86" s="59">
        <f t="shared" si="198"/>
        <v>74</v>
      </c>
      <c r="Y86" s="59">
        <f t="shared" si="199"/>
        <v>0</v>
      </c>
      <c r="Z86" s="59">
        <f t="shared" si="200"/>
        <v>40</v>
      </c>
      <c r="AA86" s="59">
        <f t="shared" si="201"/>
        <v>34</v>
      </c>
      <c r="AB86" s="59">
        <f t="shared" si="202"/>
        <v>71</v>
      </c>
      <c r="AC86" s="128">
        <f t="shared" si="203"/>
        <v>100</v>
      </c>
      <c r="AD86" s="128">
        <f t="shared" si="204"/>
        <v>8.108108108</v>
      </c>
      <c r="AE86" s="128">
        <f t="shared" si="205"/>
        <v>91.89189189</v>
      </c>
      <c r="AF86" s="128">
        <f t="shared" si="206"/>
        <v>0</v>
      </c>
      <c r="AG86" s="128">
        <f t="shared" si="207"/>
        <v>91.89189189</v>
      </c>
      <c r="AH86" s="12"/>
      <c r="AI86" s="12"/>
      <c r="AJ86" s="12"/>
      <c r="AK86" s="12"/>
      <c r="AL86" s="12"/>
      <c r="AM86" s="12"/>
      <c r="AN86" s="12"/>
    </row>
    <row r="87">
      <c r="A87" s="4"/>
      <c r="B87" s="66" t="s">
        <v>31</v>
      </c>
      <c r="C87" s="67"/>
      <c r="D87" s="6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12"/>
      <c r="AI87" s="12"/>
      <c r="AJ87" s="12"/>
      <c r="AK87" s="12"/>
      <c r="AL87" s="12"/>
      <c r="AM87" s="12"/>
      <c r="AN87" s="12"/>
    </row>
    <row r="88">
      <c r="A88" s="12"/>
      <c r="B88" s="21"/>
      <c r="C88" s="123" t="s">
        <v>23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>
        <v>32.0</v>
      </c>
      <c r="P88" s="51"/>
      <c r="Q88" s="51"/>
      <c r="R88" s="51"/>
      <c r="S88" s="51"/>
      <c r="T88" s="51"/>
      <c r="U88" s="51">
        <v>2.0</v>
      </c>
      <c r="V88" s="51">
        <v>26.0</v>
      </c>
      <c r="W88" s="122">
        <f t="shared" ref="W88:W89" si="210">SUM(D88:V88)</f>
        <v>60</v>
      </c>
      <c r="X88" s="59">
        <f t="shared" ref="X88:X89" si="211">SUM(F88,G88,H88,I88,J88,K88,L88,M88,N88,O88,T88,U88,V88,P88,Q88)</f>
        <v>60</v>
      </c>
      <c r="Y88" s="59">
        <f t="shared" ref="Y88:Y89" si="212">SUM(D88,E88,L88,P88,Q88,R88,S88)</f>
        <v>0</v>
      </c>
      <c r="Z88" s="59">
        <f t="shared" ref="Z88:Z89" si="213">SUM(H88:Q88)</f>
        <v>32</v>
      </c>
      <c r="AA88" s="59">
        <f t="shared" ref="AA88:AA89" si="214">SUM(F88,G88,T88,U88,V88)</f>
        <v>28</v>
      </c>
      <c r="AB88" s="59">
        <f t="shared" ref="AB88:AB89" si="215">SUM(E88,G88,H88,I88,L88,M88,N88,P88,S88,T88,V88)</f>
        <v>26</v>
      </c>
      <c r="AC88" s="128">
        <f t="shared" ref="AC88:AC89" si="216">2*(X88-0.5*W88)/W88*100</f>
        <v>100</v>
      </c>
      <c r="AD88" s="128">
        <f t="shared" ref="AD88:AD89" si="217">(((Z88/W88)-0.5)/0.5)*100</f>
        <v>6.666666667</v>
      </c>
      <c r="AE88" s="128">
        <f t="shared" ref="AE88:AE89" si="218">AA88/W88/0.5*100</f>
        <v>93.33333333</v>
      </c>
      <c r="AF88" s="128">
        <f t="shared" ref="AF88:AF89" si="219">Y88/W88/0.5*100</f>
        <v>0</v>
      </c>
      <c r="AG88" s="128">
        <f t="shared" ref="AG88:AG89" si="220">(AB88/W88*100-50)*2</f>
        <v>-13.33333333</v>
      </c>
      <c r="AH88" s="130">
        <f t="shared" ref="AH88:AJ88" si="208">AVERAGE(AC88:AC89)</f>
        <v>100</v>
      </c>
      <c r="AI88" s="130">
        <f t="shared" si="208"/>
        <v>7.719298246</v>
      </c>
      <c r="AJ88" s="130">
        <f t="shared" si="208"/>
        <v>92.28070175</v>
      </c>
      <c r="AK88" s="130">
        <f t="shared" ref="AK88:AL88" si="209">AF89</f>
        <v>0</v>
      </c>
      <c r="AL88" s="130">
        <f t="shared" si="209"/>
        <v>100</v>
      </c>
      <c r="AM88" s="12"/>
      <c r="AN88" s="12"/>
    </row>
    <row r="89">
      <c r="A89" s="12"/>
      <c r="B89" s="21"/>
      <c r="C89" s="51" t="s">
        <v>25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>
        <v>31.0</v>
      </c>
      <c r="O89" s="65"/>
      <c r="P89" s="65"/>
      <c r="Q89" s="65"/>
      <c r="R89" s="65"/>
      <c r="S89" s="65"/>
      <c r="T89" s="65"/>
      <c r="U89" s="65"/>
      <c r="V89" s="65">
        <v>26.0</v>
      </c>
      <c r="W89" s="122">
        <f t="shared" si="210"/>
        <v>57</v>
      </c>
      <c r="X89" s="59">
        <f t="shared" si="211"/>
        <v>57</v>
      </c>
      <c r="Y89" s="59">
        <f t="shared" si="212"/>
        <v>0</v>
      </c>
      <c r="Z89" s="59">
        <f t="shared" si="213"/>
        <v>31</v>
      </c>
      <c r="AA89" s="59">
        <f t="shared" si="214"/>
        <v>26</v>
      </c>
      <c r="AB89" s="59">
        <f t="shared" si="215"/>
        <v>57</v>
      </c>
      <c r="AC89" s="128">
        <f t="shared" si="216"/>
        <v>100</v>
      </c>
      <c r="AD89" s="128">
        <f t="shared" si="217"/>
        <v>8.771929825</v>
      </c>
      <c r="AE89" s="128">
        <f t="shared" si="218"/>
        <v>91.22807018</v>
      </c>
      <c r="AF89" s="128">
        <f t="shared" si="219"/>
        <v>0</v>
      </c>
      <c r="AG89" s="128">
        <f t="shared" si="220"/>
        <v>100</v>
      </c>
      <c r="AH89" s="12"/>
      <c r="AI89" s="12"/>
      <c r="AJ89" s="12"/>
      <c r="AK89" s="12"/>
      <c r="AL89" s="12"/>
      <c r="AM89" s="12"/>
      <c r="AN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</row>
    <row r="1000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2.78"/>
    <col customWidth="1" min="2" max="39" width="6.44"/>
  </cols>
  <sheetData>
    <row r="1">
      <c r="A1" s="2" t="s">
        <v>0</v>
      </c>
      <c r="B1" s="4"/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9"/>
      <c r="N1" s="9"/>
      <c r="O1" s="9"/>
      <c r="P1" s="9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>
      <c r="A2" s="14" t="s">
        <v>2</v>
      </c>
      <c r="B2" s="16"/>
      <c r="C2" s="18" t="s">
        <v>7</v>
      </c>
      <c r="D2" s="23"/>
      <c r="E2" s="23"/>
      <c r="F2" s="23"/>
      <c r="G2" s="23"/>
      <c r="H2" s="23"/>
      <c r="I2" s="23"/>
      <c r="J2" s="23"/>
      <c r="K2" s="23"/>
      <c r="L2" s="27"/>
      <c r="M2" s="28" t="s">
        <v>4</v>
      </c>
      <c r="N2" s="30"/>
      <c r="O2" s="31" t="s">
        <v>5</v>
      </c>
      <c r="P2" s="33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>
      <c r="A3" s="35" t="s">
        <v>6</v>
      </c>
      <c r="B3" s="36" t="s">
        <v>8</v>
      </c>
      <c r="C3" s="37" t="s">
        <v>9</v>
      </c>
      <c r="D3" s="39" t="s">
        <v>10</v>
      </c>
      <c r="E3" s="40" t="s">
        <v>11</v>
      </c>
      <c r="F3" s="40" t="s">
        <v>12</v>
      </c>
      <c r="G3" s="40" t="s">
        <v>13</v>
      </c>
      <c r="H3" s="42" t="s">
        <v>15</v>
      </c>
      <c r="I3" s="42" t="s">
        <v>16</v>
      </c>
      <c r="J3" s="42" t="s">
        <v>17</v>
      </c>
      <c r="K3" s="44" t="s">
        <v>18</v>
      </c>
      <c r="L3" s="44" t="s">
        <v>19</v>
      </c>
      <c r="M3" s="45" t="s">
        <v>20</v>
      </c>
      <c r="N3" s="45" t="s">
        <v>21</v>
      </c>
      <c r="O3" s="46" t="s">
        <v>20</v>
      </c>
      <c r="P3" s="48" t="s">
        <v>21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>
      <c r="A4" s="14" t="s">
        <v>22</v>
      </c>
      <c r="B4" s="21"/>
      <c r="C4" s="50" t="s">
        <v>23</v>
      </c>
      <c r="D4" s="51"/>
      <c r="E4" s="52">
        <v>33.0</v>
      </c>
      <c r="F4" s="52">
        <v>2.0</v>
      </c>
      <c r="G4" s="55"/>
      <c r="H4" s="52">
        <v>47.0</v>
      </c>
      <c r="I4" s="52">
        <v>12.0</v>
      </c>
      <c r="J4" s="51"/>
      <c r="K4" s="51"/>
      <c r="L4" s="57">
        <f t="shared" ref="L4:L5" si="1">SUM(D4:K4)</f>
        <v>94</v>
      </c>
      <c r="M4" s="59">
        <f>(SUM(E4,F4,G4,H4,I4,)/L4*100-50)*2</f>
        <v>100</v>
      </c>
      <c r="N4" s="59">
        <f>(SUM(E4,F4,H4,I4)/L4*100-50)*2</f>
        <v>100</v>
      </c>
      <c r="O4" s="59">
        <f>(SUM(H4,I4,)/SUM(H4:J4)*100-50)*2</f>
        <v>100</v>
      </c>
      <c r="P4" s="59">
        <f>(SUM(H4,I4)/SUM(H4:J4)*100-50)*2</f>
        <v>100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>
      <c r="A5" s="14" t="s">
        <v>24</v>
      </c>
      <c r="B5" s="62"/>
      <c r="C5" s="50" t="s">
        <v>25</v>
      </c>
      <c r="D5" s="65">
        <v>37.0</v>
      </c>
      <c r="E5" s="65"/>
      <c r="F5" s="65"/>
      <c r="G5" s="51"/>
      <c r="H5" s="65"/>
      <c r="I5" s="65"/>
      <c r="J5" s="65"/>
      <c r="K5" s="65">
        <v>39.0</v>
      </c>
      <c r="L5" s="57">
        <f t="shared" si="1"/>
        <v>76</v>
      </c>
      <c r="M5" s="55"/>
      <c r="N5" s="50"/>
      <c r="O5" s="51"/>
      <c r="P5" s="5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>
      <c r="A6" s="64" t="s">
        <v>26</v>
      </c>
      <c r="B6" s="66" t="s">
        <v>27</v>
      </c>
      <c r="C6" s="67"/>
      <c r="D6" s="67"/>
      <c r="E6" s="9"/>
      <c r="F6" s="9"/>
      <c r="G6" s="9"/>
      <c r="H6" s="9"/>
      <c r="I6" s="9"/>
      <c r="J6" s="9"/>
      <c r="K6" s="9"/>
      <c r="L6" s="69"/>
      <c r="M6" s="69"/>
      <c r="N6" s="9"/>
      <c r="O6" s="9"/>
      <c r="P6" s="9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>
      <c r="A7" s="14" t="s">
        <v>28</v>
      </c>
      <c r="B7" s="21"/>
      <c r="C7" s="50" t="s">
        <v>23</v>
      </c>
      <c r="D7" s="51"/>
      <c r="E7" s="52">
        <v>33.0</v>
      </c>
      <c r="F7" s="52">
        <v>1.0</v>
      </c>
      <c r="G7" s="55"/>
      <c r="H7" s="52">
        <v>37.0</v>
      </c>
      <c r="I7" s="52">
        <v>2.0</v>
      </c>
      <c r="J7" s="51"/>
      <c r="K7" s="51"/>
      <c r="L7" s="57">
        <f t="shared" ref="L7:L8" si="2">SUM(D7:K7)</f>
        <v>73</v>
      </c>
      <c r="M7" s="59">
        <f>(SUM(E7,F7,G7,H7,I7,)/L7*100-50)*2</f>
        <v>100</v>
      </c>
      <c r="N7" s="59">
        <f>(SUM(E7,F7,H7,I7)/L7*100-50)*2</f>
        <v>100</v>
      </c>
      <c r="O7" s="59">
        <f>(SUM(H7,I7,)/SUM(H7:J7)*100-50)*2</f>
        <v>100</v>
      </c>
      <c r="P7" s="59">
        <f>(SUM(H7,I7)/SUM(H7:J7)*100-50)*2</f>
        <v>100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>
      <c r="A8" s="73" t="s">
        <v>29</v>
      </c>
      <c r="B8" s="62"/>
      <c r="C8" s="50" t="s">
        <v>25</v>
      </c>
      <c r="D8" s="65">
        <v>33.0</v>
      </c>
      <c r="E8" s="65"/>
      <c r="F8" s="65"/>
      <c r="G8" s="65"/>
      <c r="H8" s="65"/>
      <c r="I8" s="65"/>
      <c r="J8" s="65"/>
      <c r="K8" s="65">
        <v>42.0</v>
      </c>
      <c r="L8" s="57">
        <f t="shared" si="2"/>
        <v>75</v>
      </c>
      <c r="M8" s="55"/>
      <c r="N8" s="50"/>
      <c r="O8" s="51"/>
      <c r="P8" s="5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>
      <c r="A9" s="74" t="s">
        <v>30</v>
      </c>
      <c r="B9" s="66" t="s">
        <v>31</v>
      </c>
      <c r="C9" s="67"/>
      <c r="D9" s="67"/>
      <c r="E9" s="9"/>
      <c r="F9" s="9"/>
      <c r="G9" s="9"/>
      <c r="H9" s="9"/>
      <c r="I9" s="9"/>
      <c r="J9" s="9"/>
      <c r="K9" s="9"/>
      <c r="L9" s="9"/>
      <c r="M9" s="69"/>
      <c r="N9" s="9"/>
      <c r="O9" s="9"/>
      <c r="P9" s="9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>
      <c r="A10" s="12"/>
      <c r="B10" s="21"/>
      <c r="C10" s="50" t="s">
        <v>23</v>
      </c>
      <c r="D10" s="51"/>
      <c r="E10" s="52">
        <v>28.0</v>
      </c>
      <c r="F10" s="55"/>
      <c r="G10" s="55"/>
      <c r="H10" s="52">
        <v>37.0</v>
      </c>
      <c r="I10" s="52">
        <v>2.0</v>
      </c>
      <c r="J10" s="51"/>
      <c r="K10" s="51"/>
      <c r="L10" s="57">
        <f t="shared" ref="L10:L11" si="3">SUM(D10:K10)</f>
        <v>67</v>
      </c>
      <c r="M10" s="59">
        <f>(SUM(E10,F10,G10,H10,I10,)/L10*100-50)*2</f>
        <v>100</v>
      </c>
      <c r="N10" s="59">
        <f>(SUM(E10,F10,H10,I10)/L10*100-50)*2</f>
        <v>100</v>
      </c>
      <c r="O10" s="59">
        <f>(SUM(H10,I10,)/SUM(H10:J10)*100-50)*2</f>
        <v>100</v>
      </c>
      <c r="P10" s="59">
        <f>(SUM(H10,I10)/SUM(H10:J10)*100-50)*2</f>
        <v>100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>
      <c r="A11" s="12"/>
      <c r="B11" s="21"/>
      <c r="C11" s="50" t="s">
        <v>25</v>
      </c>
      <c r="D11" s="65">
        <v>23.0</v>
      </c>
      <c r="E11" s="65"/>
      <c r="F11" s="65"/>
      <c r="G11" s="65"/>
      <c r="H11" s="65"/>
      <c r="I11" s="65"/>
      <c r="J11" s="65"/>
      <c r="K11" s="65">
        <v>41.0</v>
      </c>
      <c r="L11" s="57">
        <f t="shared" si="3"/>
        <v>64</v>
      </c>
      <c r="M11" s="55"/>
      <c r="N11" s="50"/>
      <c r="O11" s="51"/>
      <c r="P11" s="5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>
      <c r="A12" s="12"/>
      <c r="B12" s="4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>
      <c r="A13" s="12"/>
      <c r="B13" s="4"/>
      <c r="C13" s="79" t="s">
        <v>32</v>
      </c>
      <c r="D13" s="80"/>
      <c r="E13" s="80"/>
      <c r="F13" s="80"/>
      <c r="G13" s="80"/>
      <c r="H13" s="80"/>
      <c r="I13" s="80"/>
      <c r="J13" s="80"/>
      <c r="K13" s="80"/>
      <c r="L13" s="80"/>
      <c r="M13" s="9"/>
      <c r="N13" s="9"/>
      <c r="O13" s="9"/>
      <c r="P13" s="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>
      <c r="A14" s="12"/>
      <c r="B14" s="16"/>
      <c r="C14" s="82" t="s">
        <v>33</v>
      </c>
      <c r="D14" s="83"/>
      <c r="E14" s="83"/>
      <c r="F14" s="83"/>
      <c r="G14" s="83"/>
      <c r="H14" s="83"/>
      <c r="I14" s="83"/>
      <c r="J14" s="83"/>
      <c r="K14" s="83"/>
      <c r="L14" s="85"/>
      <c r="M14" s="28" t="s">
        <v>4</v>
      </c>
      <c r="N14" s="30"/>
      <c r="O14" s="31" t="s">
        <v>5</v>
      </c>
      <c r="P14" s="3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7"/>
      <c r="AG14" s="87"/>
      <c r="AH14" s="87"/>
      <c r="AI14" s="87"/>
      <c r="AJ14" s="87"/>
      <c r="AK14" s="12"/>
      <c r="AL14" s="12"/>
      <c r="AM14" s="12"/>
    </row>
    <row r="15">
      <c r="A15" s="4"/>
      <c r="B15" s="36" t="s">
        <v>8</v>
      </c>
      <c r="C15" s="88" t="s">
        <v>9</v>
      </c>
      <c r="D15" s="39" t="s">
        <v>10</v>
      </c>
      <c r="E15" s="40" t="s">
        <v>11</v>
      </c>
      <c r="F15" s="40" t="s">
        <v>12</v>
      </c>
      <c r="G15" s="40" t="s">
        <v>13</v>
      </c>
      <c r="H15" s="42" t="s">
        <v>16</v>
      </c>
      <c r="I15" s="42" t="s">
        <v>35</v>
      </c>
      <c r="J15" s="42" t="s">
        <v>17</v>
      </c>
      <c r="K15" s="44" t="s">
        <v>18</v>
      </c>
      <c r="L15" s="44" t="s">
        <v>19</v>
      </c>
      <c r="M15" s="45" t="s">
        <v>20</v>
      </c>
      <c r="N15" s="45" t="s">
        <v>21</v>
      </c>
      <c r="O15" s="46" t="s">
        <v>20</v>
      </c>
      <c r="P15" s="48" t="s">
        <v>21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>
      <c r="A16" s="12"/>
      <c r="B16" s="12"/>
      <c r="C16" s="21" t="s">
        <v>23</v>
      </c>
      <c r="D16" s="51">
        <v>23.0</v>
      </c>
      <c r="E16" s="52">
        <v>25.0</v>
      </c>
      <c r="F16" s="52">
        <v>2.0</v>
      </c>
      <c r="G16" s="52">
        <v>1.0</v>
      </c>
      <c r="H16" s="51"/>
      <c r="I16" s="51"/>
      <c r="J16" s="51">
        <v>12.0</v>
      </c>
      <c r="K16" s="51">
        <v>30.0</v>
      </c>
      <c r="L16" s="57">
        <f t="shared" ref="L16:L17" si="4">SUM(D16:K16)</f>
        <v>93</v>
      </c>
      <c r="M16" s="59">
        <f>(SUM(E16:G16)/SUM(E16:G16)*100-50)*2</f>
        <v>100</v>
      </c>
      <c r="N16" s="59">
        <f>(SUM(E16:F16)/SUM(E16:G16)*100-50)*2</f>
        <v>92.85714286</v>
      </c>
      <c r="O16" s="59">
        <f>SUM(H16,I16)/SUM(H16:J16)*100</f>
        <v>0</v>
      </c>
      <c r="P16" s="95">
        <f>H16/SUM(H16:J16)*100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>
      <c r="A17" s="12"/>
      <c r="B17" s="78"/>
      <c r="C17" s="51" t="s">
        <v>25</v>
      </c>
      <c r="D17" s="65">
        <v>14.0</v>
      </c>
      <c r="E17" s="65"/>
      <c r="F17" s="52">
        <v>7.0</v>
      </c>
      <c r="G17" s="52">
        <v>4.0</v>
      </c>
      <c r="H17" s="65">
        <v>6.0</v>
      </c>
      <c r="I17" s="65">
        <v>9.0</v>
      </c>
      <c r="J17" s="65"/>
      <c r="K17" s="65">
        <v>15.0</v>
      </c>
      <c r="L17" s="57">
        <f t="shared" si="4"/>
        <v>55</v>
      </c>
      <c r="M17" s="55"/>
      <c r="N17" s="55"/>
      <c r="O17" s="55"/>
      <c r="P17" s="9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>
      <c r="A18" s="4"/>
      <c r="B18" s="66" t="s">
        <v>27</v>
      </c>
      <c r="C18" s="98"/>
      <c r="D18" s="6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9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>
      <c r="A19" s="12"/>
      <c r="B19" s="21"/>
      <c r="C19" s="51" t="s">
        <v>23</v>
      </c>
      <c r="D19" s="51">
        <v>13.0</v>
      </c>
      <c r="E19" s="52">
        <v>19.0</v>
      </c>
      <c r="F19" s="51"/>
      <c r="G19" s="51">
        <v>2.0</v>
      </c>
      <c r="H19" s="51"/>
      <c r="I19" s="51"/>
      <c r="J19" s="51">
        <v>17.0</v>
      </c>
      <c r="K19" s="51">
        <v>33.0</v>
      </c>
      <c r="L19" s="57">
        <f t="shared" ref="L19:L20" si="5">SUM(D19:K19)</f>
        <v>84</v>
      </c>
      <c r="M19" s="59">
        <f>(SUM(E19:G19)/SUM(E19:G19)*100-50)*2</f>
        <v>100</v>
      </c>
      <c r="N19" s="59">
        <f>(SUM(E19:F19)/SUM(E19:G19)*100-50)*2</f>
        <v>80.95238095</v>
      </c>
      <c r="O19" s="59">
        <f>SUM(H19,I19)/SUM(H19:J19)*100</f>
        <v>0</v>
      </c>
      <c r="P19" s="95">
        <f>H19/SUM(H19:J19)*100</f>
        <v>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>
      <c r="A20" s="12"/>
      <c r="B20" s="62"/>
      <c r="C20" s="65" t="s">
        <v>25</v>
      </c>
      <c r="D20" s="65">
        <v>21.0</v>
      </c>
      <c r="E20" s="65"/>
      <c r="F20" s="52">
        <v>15.0</v>
      </c>
      <c r="G20" s="52">
        <v>3.0</v>
      </c>
      <c r="H20" s="65">
        <v>11.0</v>
      </c>
      <c r="I20" s="65">
        <v>12.0</v>
      </c>
      <c r="J20" s="65"/>
      <c r="K20" s="65">
        <v>19.0</v>
      </c>
      <c r="L20" s="57">
        <f t="shared" si="5"/>
        <v>81</v>
      </c>
      <c r="M20" s="55"/>
      <c r="N20" s="55"/>
      <c r="O20" s="55"/>
      <c r="P20" s="9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>
      <c r="A21" s="4"/>
      <c r="B21" s="66" t="s">
        <v>31</v>
      </c>
      <c r="C21" s="67"/>
      <c r="D21" s="67"/>
      <c r="E21" s="9"/>
      <c r="F21" s="9"/>
      <c r="G21" s="9"/>
      <c r="H21" s="9"/>
      <c r="I21" s="9"/>
      <c r="J21" s="9"/>
      <c r="K21" s="9"/>
      <c r="L21" s="9"/>
      <c r="M21" s="69"/>
      <c r="N21" s="9"/>
      <c r="O21" s="69"/>
      <c r="P21" s="9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>
      <c r="A22" s="12"/>
      <c r="B22" s="21"/>
      <c r="C22" s="51" t="s">
        <v>23</v>
      </c>
      <c r="D22" s="51">
        <v>26.0</v>
      </c>
      <c r="E22" s="52">
        <v>28.0</v>
      </c>
      <c r="F22" s="51"/>
      <c r="G22" s="51"/>
      <c r="H22" s="51"/>
      <c r="I22" s="51"/>
      <c r="J22" s="51">
        <v>18.0</v>
      </c>
      <c r="K22" s="51">
        <v>30.0</v>
      </c>
      <c r="L22" s="57">
        <f t="shared" ref="L22:L23" si="6">SUM(D22:K22)</f>
        <v>102</v>
      </c>
      <c r="M22" s="59">
        <f>(SUM(E22:G22)/SUM(E22:G22)*100-50)*2</f>
        <v>100</v>
      </c>
      <c r="N22" s="59">
        <f>(SUM(E22:F22)/SUM(E22:G22)*100-50)*2</f>
        <v>100</v>
      </c>
      <c r="O22" s="59">
        <f>SUM(H22,I22)/SUM(H22:J22)*100</f>
        <v>0</v>
      </c>
      <c r="P22" s="95">
        <f>H22/SUM(H22:J22)*100</f>
        <v>0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>
      <c r="A23" s="12"/>
      <c r="B23" s="21"/>
      <c r="C23" s="65" t="s">
        <v>25</v>
      </c>
      <c r="D23" s="65">
        <v>30.0</v>
      </c>
      <c r="E23" s="65"/>
      <c r="F23" s="52">
        <v>28.0</v>
      </c>
      <c r="G23" s="65"/>
      <c r="H23" s="65">
        <v>12.0</v>
      </c>
      <c r="I23" s="65">
        <v>17.0</v>
      </c>
      <c r="J23" s="65"/>
      <c r="K23" s="65">
        <v>31.0</v>
      </c>
      <c r="L23" s="57">
        <f t="shared" si="6"/>
        <v>118</v>
      </c>
      <c r="M23" s="55"/>
      <c r="N23" s="55"/>
      <c r="O23" s="55"/>
      <c r="P23" s="9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>
      <c r="A24" s="1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12"/>
    </row>
    <row r="25">
      <c r="A25" s="4"/>
      <c r="B25" s="104"/>
      <c r="C25" s="18" t="s">
        <v>37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106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04"/>
      <c r="AI25" s="104"/>
      <c r="AJ25" s="104"/>
      <c r="AK25" s="23"/>
      <c r="AL25" s="104"/>
      <c r="AM25" s="12"/>
    </row>
    <row r="26">
      <c r="A26" s="4"/>
      <c r="B26" s="36" t="s">
        <v>8</v>
      </c>
      <c r="C26" s="88" t="s">
        <v>9</v>
      </c>
      <c r="D26" s="39" t="s">
        <v>10</v>
      </c>
      <c r="E26" s="39" t="s">
        <v>38</v>
      </c>
      <c r="F26" s="39" t="s">
        <v>39</v>
      </c>
      <c r="G26" s="39" t="s">
        <v>40</v>
      </c>
      <c r="H26" s="40" t="s">
        <v>11</v>
      </c>
      <c r="I26" s="40" t="s">
        <v>12</v>
      </c>
      <c r="J26" s="40" t="s">
        <v>41</v>
      </c>
      <c r="K26" s="40" t="s">
        <v>13</v>
      </c>
      <c r="L26" s="40" t="s">
        <v>42</v>
      </c>
      <c r="M26" s="40" t="s">
        <v>43</v>
      </c>
      <c r="N26" s="42" t="s">
        <v>15</v>
      </c>
      <c r="O26" s="42" t="s">
        <v>16</v>
      </c>
      <c r="P26" s="42" t="s">
        <v>35</v>
      </c>
      <c r="Q26" s="42" t="s">
        <v>44</v>
      </c>
      <c r="R26" s="42" t="s">
        <v>17</v>
      </c>
      <c r="S26" s="44" t="s">
        <v>18</v>
      </c>
      <c r="T26" s="44" t="s">
        <v>45</v>
      </c>
      <c r="U26" s="44" t="s">
        <v>46</v>
      </c>
      <c r="V26" s="44" t="s">
        <v>47</v>
      </c>
      <c r="W26" s="44" t="s">
        <v>19</v>
      </c>
      <c r="X26" s="44" t="s">
        <v>48</v>
      </c>
      <c r="Y26" s="44" t="s">
        <v>49</v>
      </c>
      <c r="Z26" s="44" t="s">
        <v>50</v>
      </c>
      <c r="AA26" s="107" t="s">
        <v>51</v>
      </c>
      <c r="AB26" s="44" t="s">
        <v>52</v>
      </c>
      <c r="AC26" s="108" t="s">
        <v>53</v>
      </c>
      <c r="AD26" s="109" t="s">
        <v>54</v>
      </c>
      <c r="AE26" s="110" t="s">
        <v>55</v>
      </c>
      <c r="AF26" s="111" t="s">
        <v>57</v>
      </c>
      <c r="AG26" s="26" t="s">
        <v>21</v>
      </c>
      <c r="AH26" s="112" t="s">
        <v>58</v>
      </c>
      <c r="AI26" s="112" t="s">
        <v>59</v>
      </c>
      <c r="AJ26" s="114" t="s">
        <v>60</v>
      </c>
      <c r="AK26" s="117" t="s">
        <v>57</v>
      </c>
      <c r="AL26" s="104" t="s">
        <v>66</v>
      </c>
      <c r="AM26" s="12"/>
    </row>
    <row r="27">
      <c r="A27" s="12"/>
      <c r="B27" s="12"/>
      <c r="C27" s="119" t="s">
        <v>23</v>
      </c>
      <c r="D27" s="51"/>
      <c r="E27" s="120">
        <v>3.0</v>
      </c>
      <c r="F27" s="51"/>
      <c r="G27" s="51">
        <v>5.0</v>
      </c>
      <c r="H27" s="51"/>
      <c r="I27" s="51">
        <v>23.0</v>
      </c>
      <c r="J27" s="51"/>
      <c r="K27" s="51">
        <v>4.0</v>
      </c>
      <c r="L27" s="51">
        <v>6.0</v>
      </c>
      <c r="M27" s="51"/>
      <c r="N27" s="51">
        <v>1.0</v>
      </c>
      <c r="O27" s="51">
        <v>25.0</v>
      </c>
      <c r="P27" s="51">
        <v>1.0</v>
      </c>
      <c r="Q27" s="51">
        <v>3.0</v>
      </c>
      <c r="R27" s="51">
        <v>3.0</v>
      </c>
      <c r="S27" s="51"/>
      <c r="T27" s="51">
        <v>2.0</v>
      </c>
      <c r="U27" s="51"/>
      <c r="V27" s="51">
        <v>3.0</v>
      </c>
      <c r="W27" s="122">
        <f t="shared" ref="W27:W28" si="8">SUM(D27:V27)</f>
        <v>79</v>
      </c>
      <c r="X27" s="125">
        <f t="shared" ref="X27:X28" si="9">SUM(F27,G27,H27,I27,J27,K27,N27,O27,P27,U27,V27,L27,M27,Q27,R27)</f>
        <v>74</v>
      </c>
      <c r="Y27" s="125">
        <f t="shared" ref="Y27:Y28" si="10">SUM(D27,E27,L27,M27,Q27,R27,S27,T27)</f>
        <v>17</v>
      </c>
      <c r="Z27" s="125">
        <f t="shared" ref="Z27:Z28" si="11">SUM(H27:R27)</f>
        <v>66</v>
      </c>
      <c r="AA27" s="125">
        <f t="shared" ref="AA27:AA28" si="12">SUM(F27,G27,U27,V27)</f>
        <v>8</v>
      </c>
      <c r="AB27" s="125">
        <f t="shared" ref="AB27:AB28" si="13">SUM(E27,G27,H27,I27,L27,N27,O27,Q27,T27,V27)</f>
        <v>71</v>
      </c>
      <c r="AC27" s="127">
        <f t="shared" ref="AC27:AC28" si="14">(X27/W27*100-50)*2</f>
        <v>87.34177215</v>
      </c>
      <c r="AD27" s="127">
        <f t="shared" ref="AD27:AD28" si="15">(Z27/W27*100-50)*2</f>
        <v>67.08860759</v>
      </c>
      <c r="AE27" s="127">
        <f t="shared" ref="AE27:AE28" si="16">AA27/W27/0.5*100</f>
        <v>20.25316456</v>
      </c>
      <c r="AF27" s="128">
        <f t="shared" ref="AF27:AF28" si="17">Y27/W27*100</f>
        <v>21.51898734</v>
      </c>
      <c r="AG27" s="128">
        <f t="shared" ref="AG27:AG28" si="18">(AB27/W27*100-50)*2</f>
        <v>79.74683544</v>
      </c>
      <c r="AH27" s="129">
        <f t="shared" ref="AH27:AL27" si="7">AVERAGE(AC27:AC28)</f>
        <v>92.6182545</v>
      </c>
      <c r="AI27" s="129">
        <f t="shared" si="7"/>
        <v>70.91272485</v>
      </c>
      <c r="AJ27" s="129">
        <f t="shared" si="7"/>
        <v>21.70552965</v>
      </c>
      <c r="AK27" s="130">
        <f t="shared" si="7"/>
        <v>11.28580946</v>
      </c>
      <c r="AL27" s="131">
        <f t="shared" si="7"/>
        <v>89.87341772</v>
      </c>
      <c r="AM27" s="12"/>
    </row>
    <row r="28">
      <c r="A28" s="12"/>
      <c r="B28" s="78"/>
      <c r="C28" s="123" t="s">
        <v>25</v>
      </c>
      <c r="D28" s="65"/>
      <c r="E28" s="65">
        <v>1.0</v>
      </c>
      <c r="F28" s="65"/>
      <c r="G28" s="65">
        <v>2.0</v>
      </c>
      <c r="H28" s="65"/>
      <c r="I28" s="65">
        <v>44.0</v>
      </c>
      <c r="J28" s="65"/>
      <c r="K28" s="65"/>
      <c r="L28" s="65"/>
      <c r="M28" s="65"/>
      <c r="N28" s="65"/>
      <c r="O28" s="65">
        <v>39.0</v>
      </c>
      <c r="P28" s="65"/>
      <c r="Q28" s="65"/>
      <c r="R28" s="65"/>
      <c r="S28" s="65"/>
      <c r="T28" s="65"/>
      <c r="U28" s="51"/>
      <c r="V28" s="65">
        <v>9.0</v>
      </c>
      <c r="W28" s="122">
        <f t="shared" si="8"/>
        <v>95</v>
      </c>
      <c r="X28" s="125">
        <f t="shared" si="9"/>
        <v>94</v>
      </c>
      <c r="Y28" s="125">
        <f t="shared" si="10"/>
        <v>1</v>
      </c>
      <c r="Z28" s="125">
        <f t="shared" si="11"/>
        <v>83</v>
      </c>
      <c r="AA28" s="125">
        <f t="shared" si="12"/>
        <v>11</v>
      </c>
      <c r="AB28" s="125">
        <f t="shared" si="13"/>
        <v>95</v>
      </c>
      <c r="AC28" s="127">
        <f t="shared" si="14"/>
        <v>97.89473684</v>
      </c>
      <c r="AD28" s="127">
        <f t="shared" si="15"/>
        <v>74.73684211</v>
      </c>
      <c r="AE28" s="127">
        <f t="shared" si="16"/>
        <v>23.15789474</v>
      </c>
      <c r="AF28" s="128">
        <f t="shared" si="17"/>
        <v>1.052631579</v>
      </c>
      <c r="AG28" s="128">
        <f t="shared" si="18"/>
        <v>100</v>
      </c>
      <c r="AH28" s="12"/>
      <c r="AI28" s="12"/>
      <c r="AJ28" s="12"/>
      <c r="AK28" s="12"/>
      <c r="AL28" s="132"/>
      <c r="AM28" s="12"/>
    </row>
    <row r="29">
      <c r="A29" s="4"/>
      <c r="B29" s="66" t="s">
        <v>27</v>
      </c>
      <c r="C29" s="67"/>
      <c r="D29" s="6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33"/>
      <c r="Y29" s="133"/>
      <c r="Z29" s="133"/>
      <c r="AA29" s="133"/>
      <c r="AB29" s="133"/>
      <c r="AC29" s="134"/>
      <c r="AD29" s="134"/>
      <c r="AE29" s="134"/>
      <c r="AF29" s="9"/>
      <c r="AG29" s="9"/>
      <c r="AH29" s="12"/>
      <c r="AI29" s="12"/>
      <c r="AJ29" s="12"/>
      <c r="AK29" s="12"/>
      <c r="AL29" s="132"/>
      <c r="AM29" s="12"/>
    </row>
    <row r="30">
      <c r="A30" s="12"/>
      <c r="B30" s="21"/>
      <c r="C30" s="123" t="s">
        <v>23</v>
      </c>
      <c r="D30" s="51"/>
      <c r="E30" s="51"/>
      <c r="F30" s="51"/>
      <c r="G30" s="51">
        <v>4.0</v>
      </c>
      <c r="H30" s="51"/>
      <c r="I30" s="51">
        <v>38.0</v>
      </c>
      <c r="J30" s="51"/>
      <c r="K30" s="51"/>
      <c r="L30" s="51">
        <v>2.0</v>
      </c>
      <c r="M30" s="51"/>
      <c r="N30" s="51">
        <v>1.0</v>
      </c>
      <c r="O30" s="51">
        <v>28.0</v>
      </c>
      <c r="P30" s="51">
        <v>2.0</v>
      </c>
      <c r="Q30" s="51">
        <v>4.0</v>
      </c>
      <c r="R30" s="51"/>
      <c r="S30" s="51">
        <v>1.0</v>
      </c>
      <c r="T30" s="51">
        <v>1.0</v>
      </c>
      <c r="U30" s="51"/>
      <c r="V30" s="51">
        <v>1.0</v>
      </c>
      <c r="W30" s="122">
        <f t="shared" ref="W30:W31" si="20">SUM(D30:V30)</f>
        <v>82</v>
      </c>
      <c r="X30" s="125">
        <f t="shared" ref="X30:X31" si="21">SUM(F30,G30,H30,I30,J30,K30,N30,O30,P30,U30,V30,L30,M30,Q30,R30)</f>
        <v>80</v>
      </c>
      <c r="Y30" s="125">
        <f t="shared" ref="Y30:Y31" si="22">SUM(D30,E30,L30,M30,Q30,R30,S30,T30)</f>
        <v>8</v>
      </c>
      <c r="Z30" s="125">
        <f t="shared" ref="Z30:Z31" si="23">SUM(H30:R30)</f>
        <v>75</v>
      </c>
      <c r="AA30" s="125">
        <f t="shared" ref="AA30:AA31" si="24">SUM(F30,G30,U30,V30)</f>
        <v>5</v>
      </c>
      <c r="AB30" s="125">
        <f t="shared" ref="AB30:AB31" si="25">SUM(E30,G30,H30,I30,L30,N30,O30,Q30,T30,V30)</f>
        <v>79</v>
      </c>
      <c r="AC30" s="127">
        <f t="shared" ref="AC30:AC31" si="26">(X30/W30*100-50)*2</f>
        <v>95.12195122</v>
      </c>
      <c r="AD30" s="127">
        <f t="shared" ref="AD30:AD31" si="27">(Z30/W30*100-50)*2</f>
        <v>82.92682927</v>
      </c>
      <c r="AE30" s="127">
        <f t="shared" ref="AE30:AE31" si="28">AA30/W30/0.5*100</f>
        <v>12.19512195</v>
      </c>
      <c r="AF30" s="128">
        <f t="shared" ref="AF30:AF31" si="29">Y30/W30*100</f>
        <v>9.756097561</v>
      </c>
      <c r="AG30" s="128">
        <f t="shared" ref="AG30:AG31" si="30">(AB30/W30*100-50)*2</f>
        <v>92.68292683</v>
      </c>
      <c r="AH30" s="129">
        <f t="shared" ref="AH30:AL30" si="19">AVERAGE(AC30:AC31)</f>
        <v>96.29515282</v>
      </c>
      <c r="AI30" s="129">
        <f t="shared" si="19"/>
        <v>75.00771843</v>
      </c>
      <c r="AJ30" s="129">
        <f t="shared" si="19"/>
        <v>21.28743439</v>
      </c>
      <c r="AK30" s="130">
        <f t="shared" si="19"/>
        <v>5.510960173</v>
      </c>
      <c r="AL30" s="131">
        <f t="shared" si="19"/>
        <v>96.34146341</v>
      </c>
      <c r="AM30" s="12"/>
    </row>
    <row r="31">
      <c r="A31" s="12"/>
      <c r="B31" s="62"/>
      <c r="C31" s="51" t="s">
        <v>25</v>
      </c>
      <c r="D31" s="65"/>
      <c r="E31" s="65"/>
      <c r="F31" s="65"/>
      <c r="G31" s="65">
        <v>5.0</v>
      </c>
      <c r="H31" s="65"/>
      <c r="I31" s="65">
        <v>32.0</v>
      </c>
      <c r="J31" s="65"/>
      <c r="K31" s="65"/>
      <c r="L31" s="65"/>
      <c r="M31" s="65"/>
      <c r="N31" s="65"/>
      <c r="O31" s="65">
        <v>34.0</v>
      </c>
      <c r="P31" s="65"/>
      <c r="Q31" s="65"/>
      <c r="R31" s="65"/>
      <c r="S31" s="65"/>
      <c r="T31" s="65">
        <v>1.0</v>
      </c>
      <c r="U31" s="51"/>
      <c r="V31" s="65">
        <v>7.0</v>
      </c>
      <c r="W31" s="122">
        <f t="shared" si="20"/>
        <v>79</v>
      </c>
      <c r="X31" s="125">
        <f t="shared" si="21"/>
        <v>78</v>
      </c>
      <c r="Y31" s="125">
        <f t="shared" si="22"/>
        <v>1</v>
      </c>
      <c r="Z31" s="125">
        <f t="shared" si="23"/>
        <v>66</v>
      </c>
      <c r="AA31" s="125">
        <f t="shared" si="24"/>
        <v>12</v>
      </c>
      <c r="AB31" s="125">
        <f t="shared" si="25"/>
        <v>79</v>
      </c>
      <c r="AC31" s="127">
        <f t="shared" si="26"/>
        <v>97.46835443</v>
      </c>
      <c r="AD31" s="127">
        <f t="shared" si="27"/>
        <v>67.08860759</v>
      </c>
      <c r="AE31" s="127">
        <f t="shared" si="28"/>
        <v>30.37974684</v>
      </c>
      <c r="AF31" s="128">
        <f t="shared" si="29"/>
        <v>1.265822785</v>
      </c>
      <c r="AG31" s="128">
        <f t="shared" si="30"/>
        <v>100</v>
      </c>
      <c r="AH31" s="12"/>
      <c r="AI31" s="12"/>
      <c r="AJ31" s="12"/>
      <c r="AK31" s="12"/>
      <c r="AL31" s="132"/>
      <c r="AM31" s="12"/>
    </row>
    <row r="32">
      <c r="A32" s="4"/>
      <c r="B32" s="66" t="s">
        <v>31</v>
      </c>
      <c r="C32" s="67"/>
      <c r="D32" s="6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33"/>
      <c r="Y32" s="133"/>
      <c r="Z32" s="133"/>
      <c r="AA32" s="133"/>
      <c r="AB32" s="133"/>
      <c r="AC32" s="134"/>
      <c r="AD32" s="134"/>
      <c r="AE32" s="134"/>
      <c r="AF32" s="9"/>
      <c r="AG32" s="9"/>
      <c r="AH32" s="12"/>
      <c r="AI32" s="12"/>
      <c r="AJ32" s="12"/>
      <c r="AK32" s="12"/>
      <c r="AL32" s="132"/>
      <c r="AM32" s="12"/>
    </row>
    <row r="33">
      <c r="A33" s="12"/>
      <c r="B33" s="21"/>
      <c r="C33" s="123" t="s">
        <v>23</v>
      </c>
      <c r="D33" s="51"/>
      <c r="E33" s="51">
        <v>2.0</v>
      </c>
      <c r="F33" s="51"/>
      <c r="G33" s="51">
        <v>6.0</v>
      </c>
      <c r="H33" s="51">
        <v>2.0</v>
      </c>
      <c r="I33" s="51">
        <v>24.0</v>
      </c>
      <c r="J33" s="51"/>
      <c r="K33" s="51"/>
      <c r="L33" s="51">
        <v>7.0</v>
      </c>
      <c r="M33" s="51"/>
      <c r="N33" s="51"/>
      <c r="O33" s="51">
        <v>30.0</v>
      </c>
      <c r="P33" s="51">
        <v>1.0</v>
      </c>
      <c r="Q33" s="51">
        <v>7.0</v>
      </c>
      <c r="R33" s="51"/>
      <c r="S33" s="51"/>
      <c r="T33" s="51">
        <v>2.0</v>
      </c>
      <c r="U33" s="51"/>
      <c r="V33" s="51">
        <v>11.0</v>
      </c>
      <c r="W33" s="122">
        <f t="shared" ref="W33:W34" si="32">SUM(D33:V33)</f>
        <v>92</v>
      </c>
      <c r="X33" s="125">
        <f t="shared" ref="X33:X34" si="33">SUM(F33,G33,H33,I33,J33,K33,N33,O33,P33,U33,V33,L33,M33,Q33,R33)</f>
        <v>88</v>
      </c>
      <c r="Y33" s="125">
        <f t="shared" ref="Y33:Y34" si="34">SUM(D33,E33,L33,M33,Q33,R33,S33,T33)</f>
        <v>18</v>
      </c>
      <c r="Z33" s="125">
        <f t="shared" ref="Z33:Z34" si="35">SUM(H33:R33)</f>
        <v>71</v>
      </c>
      <c r="AA33" s="125">
        <f t="shared" ref="AA33:AA34" si="36">SUM(F33,G33,U33,V33)</f>
        <v>17</v>
      </c>
      <c r="AB33" s="125">
        <f t="shared" ref="AB33:AB34" si="37">SUM(E33,G33,H33,I33,L33,N33,O33,Q33,T33,V33)</f>
        <v>91</v>
      </c>
      <c r="AC33" s="127">
        <f t="shared" ref="AC33:AC34" si="38">(X33/W33*100-50)*2</f>
        <v>91.30434783</v>
      </c>
      <c r="AD33" s="127">
        <f t="shared" ref="AD33:AD34" si="39">(Z33/W33*100-50)*2</f>
        <v>54.34782609</v>
      </c>
      <c r="AE33" s="127">
        <f t="shared" ref="AE33:AE34" si="40">AA33/W33/0.5*100</f>
        <v>36.95652174</v>
      </c>
      <c r="AF33" s="128">
        <f>Y33/W33*100</f>
        <v>19.56521739</v>
      </c>
      <c r="AG33" s="128">
        <f t="shared" ref="AG33:AG34" si="41">(AB33/W33*100-50)*2</f>
        <v>97.82608696</v>
      </c>
      <c r="AH33" s="129">
        <f t="shared" ref="AH33:AL33" si="31">AVERAGE(AC33:AC34)</f>
        <v>95.65217391</v>
      </c>
      <c r="AI33" s="129">
        <f t="shared" si="31"/>
        <v>56.76574978</v>
      </c>
      <c r="AJ33" s="129">
        <f t="shared" si="31"/>
        <v>38.88642413</v>
      </c>
      <c r="AK33" s="130">
        <f t="shared" si="31"/>
        <v>9.782608696</v>
      </c>
      <c r="AL33" s="131">
        <f t="shared" si="31"/>
        <v>97.89263531</v>
      </c>
      <c r="AM33" s="12"/>
    </row>
    <row r="34">
      <c r="A34" s="12"/>
      <c r="B34" s="21"/>
      <c r="C34" s="51" t="s">
        <v>25</v>
      </c>
      <c r="D34" s="51"/>
      <c r="E34" s="51"/>
      <c r="F34" s="51"/>
      <c r="G34" s="51">
        <v>9.0</v>
      </c>
      <c r="H34" s="51"/>
      <c r="I34" s="51">
        <v>35.0</v>
      </c>
      <c r="J34" s="51"/>
      <c r="K34" s="51"/>
      <c r="L34" s="51"/>
      <c r="M34" s="51"/>
      <c r="N34" s="51"/>
      <c r="O34" s="51">
        <v>43.0</v>
      </c>
      <c r="P34" s="51"/>
      <c r="Q34" s="51"/>
      <c r="R34" s="51"/>
      <c r="S34" s="51"/>
      <c r="T34" s="65"/>
      <c r="U34" s="65">
        <v>1.0</v>
      </c>
      <c r="V34" s="65">
        <v>10.0</v>
      </c>
      <c r="W34" s="122">
        <f t="shared" si="32"/>
        <v>98</v>
      </c>
      <c r="X34" s="125">
        <f t="shared" si="33"/>
        <v>98</v>
      </c>
      <c r="Y34" s="125">
        <f t="shared" si="34"/>
        <v>0</v>
      </c>
      <c r="Z34" s="125">
        <f t="shared" si="35"/>
        <v>78</v>
      </c>
      <c r="AA34" s="125">
        <f t="shared" si="36"/>
        <v>20</v>
      </c>
      <c r="AB34" s="125">
        <f t="shared" si="37"/>
        <v>97</v>
      </c>
      <c r="AC34" s="127">
        <f t="shared" si="38"/>
        <v>100</v>
      </c>
      <c r="AD34" s="127">
        <f t="shared" si="39"/>
        <v>59.18367347</v>
      </c>
      <c r="AE34" s="127">
        <f t="shared" si="40"/>
        <v>40.81632653</v>
      </c>
      <c r="AF34" s="128">
        <f>Y34/W34/0.5*100</f>
        <v>0</v>
      </c>
      <c r="AG34" s="128">
        <f t="shared" si="41"/>
        <v>97.95918367</v>
      </c>
      <c r="AH34" s="12"/>
      <c r="AI34" s="12"/>
      <c r="AJ34" s="12"/>
      <c r="AK34" s="12"/>
      <c r="AL34" s="132"/>
      <c r="AM34" s="12"/>
    </row>
    <row r="35">
      <c r="A35" s="12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>
      <c r="A36" s="4"/>
      <c r="B36" s="80"/>
      <c r="C36" s="82" t="s">
        <v>67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140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0"/>
      <c r="AI36" s="80"/>
      <c r="AJ36" s="80"/>
      <c r="AK36" s="83"/>
      <c r="AL36" s="80"/>
      <c r="AM36" s="80"/>
    </row>
    <row r="37">
      <c r="A37" s="4"/>
      <c r="B37" s="36" t="s">
        <v>8</v>
      </c>
      <c r="C37" s="88" t="s">
        <v>9</v>
      </c>
      <c r="D37" s="39" t="s">
        <v>10</v>
      </c>
      <c r="E37" s="39" t="s">
        <v>38</v>
      </c>
      <c r="F37" s="39"/>
      <c r="G37" s="39" t="s">
        <v>40</v>
      </c>
      <c r="H37" s="40" t="s">
        <v>11</v>
      </c>
      <c r="I37" s="40" t="s">
        <v>12</v>
      </c>
      <c r="J37" s="40" t="s">
        <v>41</v>
      </c>
      <c r="K37" s="40" t="s">
        <v>13</v>
      </c>
      <c r="L37" s="40" t="s">
        <v>42</v>
      </c>
      <c r="M37" s="40" t="s">
        <v>43</v>
      </c>
      <c r="N37" s="42" t="s">
        <v>15</v>
      </c>
      <c r="O37" s="42" t="s">
        <v>16</v>
      </c>
      <c r="P37" s="42" t="s">
        <v>35</v>
      </c>
      <c r="Q37" s="42" t="s">
        <v>44</v>
      </c>
      <c r="R37" s="42" t="s">
        <v>17</v>
      </c>
      <c r="S37" s="44" t="s">
        <v>18</v>
      </c>
      <c r="T37" s="44" t="s">
        <v>45</v>
      </c>
      <c r="U37" s="44" t="s">
        <v>46</v>
      </c>
      <c r="V37" s="44" t="s">
        <v>47</v>
      </c>
      <c r="W37" s="44" t="s">
        <v>19</v>
      </c>
      <c r="X37" s="44" t="s">
        <v>48</v>
      </c>
      <c r="Y37" s="44" t="s">
        <v>49</v>
      </c>
      <c r="Z37" s="44" t="s">
        <v>50</v>
      </c>
      <c r="AA37" s="107" t="s">
        <v>51</v>
      </c>
      <c r="AB37" s="44" t="s">
        <v>52</v>
      </c>
      <c r="AC37" s="108" t="s">
        <v>53</v>
      </c>
      <c r="AD37" s="109" t="s">
        <v>54</v>
      </c>
      <c r="AE37" s="110" t="s">
        <v>55</v>
      </c>
      <c r="AF37" s="111" t="s">
        <v>57</v>
      </c>
      <c r="AG37" s="26" t="s">
        <v>21</v>
      </c>
      <c r="AH37" s="112" t="s">
        <v>58</v>
      </c>
      <c r="AI37" s="112" t="s">
        <v>59</v>
      </c>
      <c r="AJ37" s="114" t="s">
        <v>60</v>
      </c>
      <c r="AK37" s="117" t="s">
        <v>57</v>
      </c>
      <c r="AL37" s="104" t="s">
        <v>66</v>
      </c>
      <c r="AM37" s="12"/>
    </row>
    <row r="38">
      <c r="A38" s="12"/>
      <c r="B38" s="12"/>
      <c r="C38" s="119" t="s">
        <v>23</v>
      </c>
      <c r="D38" s="51"/>
      <c r="E38" s="51"/>
      <c r="F38" s="51"/>
      <c r="G38" s="51"/>
      <c r="H38" s="51">
        <v>1.0</v>
      </c>
      <c r="I38" s="51">
        <v>20.0</v>
      </c>
      <c r="J38" s="51"/>
      <c r="K38" s="51"/>
      <c r="L38" s="51">
        <v>1.0</v>
      </c>
      <c r="M38" s="51"/>
      <c r="N38" s="51"/>
      <c r="O38" s="51">
        <v>15.0</v>
      </c>
      <c r="P38" s="51"/>
      <c r="Q38" s="51">
        <v>5.0</v>
      </c>
      <c r="R38" s="51">
        <v>1.0</v>
      </c>
      <c r="S38" s="51"/>
      <c r="T38" s="51"/>
      <c r="U38" s="51"/>
      <c r="V38" s="51">
        <v>1.0</v>
      </c>
      <c r="W38" s="122">
        <f t="shared" ref="W38:W39" si="43">SUM(D38:V38)</f>
        <v>44</v>
      </c>
      <c r="X38" s="125">
        <f t="shared" ref="X38:X39" si="44">SUM(F38,G38,H38,I38,J38,K38,N38,O38,P38,U38,V38,L38,M38,Q38,R38)</f>
        <v>44</v>
      </c>
      <c r="Y38" s="125">
        <f t="shared" ref="Y38:Y39" si="45">SUM(D38,E38,L38,M38,Q38,R38,S38,T38)</f>
        <v>7</v>
      </c>
      <c r="Z38" s="125">
        <f t="shared" ref="Z38:Z39" si="46">SUM(H38:R38)</f>
        <v>43</v>
      </c>
      <c r="AA38" s="125">
        <f t="shared" ref="AA38:AA39" si="47">SUM(F38,G38,U38,V38)</f>
        <v>1</v>
      </c>
      <c r="AB38" s="125">
        <f t="shared" ref="AB38:AB39" si="48">SUM(E38,G38,H38,I38,L38,N38,O38,Q38,T38,V38)</f>
        <v>43</v>
      </c>
      <c r="AC38" s="127">
        <f t="shared" ref="AC38:AC39" si="49">(X38/W38*100-50)*2</f>
        <v>100</v>
      </c>
      <c r="AD38" s="127">
        <f t="shared" ref="AD38:AD39" si="50">(Z38/W38*100-50)*2</f>
        <v>95.45454545</v>
      </c>
      <c r="AE38" s="127">
        <f t="shared" ref="AE38:AE39" si="51">AA38/W38/0.5*100</f>
        <v>4.545454545</v>
      </c>
      <c r="AF38" s="128">
        <f t="shared" ref="AF38:AF39" si="52">Y38/W38*100</f>
        <v>15.90909091</v>
      </c>
      <c r="AG38" s="128">
        <f t="shared" ref="AG38:AG39" si="53">(AB38/W38*100-50)*2</f>
        <v>95.45454545</v>
      </c>
      <c r="AH38" s="129">
        <f t="shared" ref="AH38:AL38" si="42">AVERAGE(AC38:AC39)</f>
        <v>100</v>
      </c>
      <c r="AI38" s="129">
        <f t="shared" si="42"/>
        <v>90.75052854</v>
      </c>
      <c r="AJ38" s="129">
        <f t="shared" si="42"/>
        <v>9.249471459</v>
      </c>
      <c r="AK38" s="130">
        <f t="shared" si="42"/>
        <v>7.954545455</v>
      </c>
      <c r="AL38" s="131">
        <f t="shared" si="42"/>
        <v>97.72727273</v>
      </c>
      <c r="AM38" s="12"/>
    </row>
    <row r="39">
      <c r="A39" s="12"/>
      <c r="B39" s="78"/>
      <c r="C39" s="123" t="s">
        <v>25</v>
      </c>
      <c r="D39" s="65"/>
      <c r="E39" s="65"/>
      <c r="F39" s="65"/>
      <c r="G39" s="65">
        <v>2.0</v>
      </c>
      <c r="H39" s="65"/>
      <c r="I39" s="65">
        <v>19.0</v>
      </c>
      <c r="J39" s="65"/>
      <c r="K39" s="65"/>
      <c r="L39" s="65"/>
      <c r="M39" s="65"/>
      <c r="N39" s="65"/>
      <c r="O39" s="65">
        <v>21.0</v>
      </c>
      <c r="P39" s="65"/>
      <c r="Q39" s="65"/>
      <c r="R39" s="65"/>
      <c r="S39" s="65"/>
      <c r="T39" s="65"/>
      <c r="U39" s="65"/>
      <c r="V39" s="65">
        <v>1.0</v>
      </c>
      <c r="W39" s="122">
        <f t="shared" si="43"/>
        <v>43</v>
      </c>
      <c r="X39" s="125">
        <f t="shared" si="44"/>
        <v>43</v>
      </c>
      <c r="Y39" s="125">
        <f t="shared" si="45"/>
        <v>0</v>
      </c>
      <c r="Z39" s="125">
        <f t="shared" si="46"/>
        <v>40</v>
      </c>
      <c r="AA39" s="125">
        <f t="shared" si="47"/>
        <v>3</v>
      </c>
      <c r="AB39" s="125">
        <f t="shared" si="48"/>
        <v>43</v>
      </c>
      <c r="AC39" s="127">
        <f t="shared" si="49"/>
        <v>100</v>
      </c>
      <c r="AD39" s="127">
        <f t="shared" si="50"/>
        <v>86.04651163</v>
      </c>
      <c r="AE39" s="127">
        <f t="shared" si="51"/>
        <v>13.95348837</v>
      </c>
      <c r="AF39" s="128">
        <f t="shared" si="52"/>
        <v>0</v>
      </c>
      <c r="AG39" s="128">
        <f t="shared" si="53"/>
        <v>100</v>
      </c>
      <c r="AH39" s="12"/>
      <c r="AI39" s="12"/>
      <c r="AJ39" s="12"/>
      <c r="AK39" s="12"/>
      <c r="AL39" s="132"/>
      <c r="AM39" s="12"/>
    </row>
    <row r="40">
      <c r="A40" s="4"/>
      <c r="B40" s="66" t="s">
        <v>27</v>
      </c>
      <c r="C40" s="67"/>
      <c r="D40" s="6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67"/>
      <c r="W40" s="98"/>
      <c r="X40" s="133"/>
      <c r="Y40" s="133"/>
      <c r="Z40" s="133"/>
      <c r="AA40" s="133"/>
      <c r="AB40" s="133"/>
      <c r="AC40" s="134"/>
      <c r="AD40" s="134"/>
      <c r="AE40" s="134"/>
      <c r="AF40" s="9"/>
      <c r="AG40" s="9"/>
      <c r="AH40" s="12"/>
      <c r="AI40" s="12"/>
      <c r="AJ40" s="12"/>
      <c r="AK40" s="12"/>
      <c r="AL40" s="132"/>
      <c r="AM40" s="12"/>
    </row>
    <row r="41">
      <c r="A41" s="12"/>
      <c r="B41" s="21"/>
      <c r="C41" s="123" t="s">
        <v>23</v>
      </c>
      <c r="D41" s="51"/>
      <c r="E41" s="51">
        <v>1.0</v>
      </c>
      <c r="F41" s="51"/>
      <c r="G41" s="51">
        <v>4.0</v>
      </c>
      <c r="H41" s="51"/>
      <c r="I41" s="51">
        <v>26.0</v>
      </c>
      <c r="J41" s="51"/>
      <c r="K41" s="51"/>
      <c r="L41" s="51">
        <v>4.0</v>
      </c>
      <c r="M41" s="51"/>
      <c r="N41" s="51">
        <v>1.0</v>
      </c>
      <c r="O41" s="51">
        <v>35.0</v>
      </c>
      <c r="P41" s="51"/>
      <c r="Q41" s="51">
        <v>6.0</v>
      </c>
      <c r="R41" s="51"/>
      <c r="S41" s="51"/>
      <c r="T41" s="51"/>
      <c r="U41" s="51"/>
      <c r="V41" s="51">
        <v>3.0</v>
      </c>
      <c r="W41" s="122">
        <f t="shared" ref="W41:W42" si="55">SUM(D41:V41)</f>
        <v>80</v>
      </c>
      <c r="X41" s="125">
        <f t="shared" ref="X41:X42" si="56">SUM(F41,G41,H41,I41,J41,K41,N41,O41,P41,U41,V41,L41,M41,Q41,R41)</f>
        <v>79</v>
      </c>
      <c r="Y41" s="125">
        <f t="shared" ref="Y41:Y42" si="57">SUM(D41,E41,L41,M41,Q41,R41,S41,T41)</f>
        <v>11</v>
      </c>
      <c r="Z41" s="125">
        <f t="shared" ref="Z41:Z42" si="58">SUM(H41:R41)</f>
        <v>72</v>
      </c>
      <c r="AA41" s="125">
        <f t="shared" ref="AA41:AA42" si="59">SUM(F41,G41,U41,V41)</f>
        <v>7</v>
      </c>
      <c r="AB41" s="125">
        <f t="shared" ref="AB41:AB42" si="60">SUM(E41,G41,H41,I41,L41,N41,O41,Q41,T41,V41)</f>
        <v>80</v>
      </c>
      <c r="AC41" s="127">
        <f t="shared" ref="AC41:AC42" si="61">(X41/W41*100-50)*2</f>
        <v>97.5</v>
      </c>
      <c r="AD41" s="127">
        <f t="shared" ref="AD41:AD42" si="62">(Z41/W41*100-50)*2</f>
        <v>80</v>
      </c>
      <c r="AE41" s="127">
        <f t="shared" ref="AE41:AE42" si="63">AA41/W41/0.5*100</f>
        <v>17.5</v>
      </c>
      <c r="AF41" s="128">
        <f t="shared" ref="AF41:AF42" si="64">Y41/W41*100</f>
        <v>13.75</v>
      </c>
      <c r="AG41" s="128">
        <f t="shared" ref="AG41:AG42" si="65">(AB41/W41*100-50)*2</f>
        <v>100</v>
      </c>
      <c r="AH41" s="129">
        <f t="shared" ref="AH41:AL41" si="54">AVERAGE(AC41:AC42)</f>
        <v>98.75</v>
      </c>
      <c r="AI41" s="129">
        <f t="shared" si="54"/>
        <v>82.85714286</v>
      </c>
      <c r="AJ41" s="129">
        <f t="shared" si="54"/>
        <v>15.89285714</v>
      </c>
      <c r="AK41" s="130">
        <f t="shared" si="54"/>
        <v>6.875</v>
      </c>
      <c r="AL41" s="131">
        <f t="shared" si="54"/>
        <v>100</v>
      </c>
      <c r="AM41" s="12"/>
    </row>
    <row r="42">
      <c r="A42" s="12"/>
      <c r="B42" s="62"/>
      <c r="C42" s="51" t="s">
        <v>25</v>
      </c>
      <c r="D42" s="65"/>
      <c r="E42" s="65"/>
      <c r="F42" s="65"/>
      <c r="G42" s="65">
        <v>3.0</v>
      </c>
      <c r="H42" s="65"/>
      <c r="I42" s="65">
        <v>48.0</v>
      </c>
      <c r="J42" s="65"/>
      <c r="K42" s="65"/>
      <c r="L42" s="65"/>
      <c r="M42" s="65"/>
      <c r="N42" s="65"/>
      <c r="O42" s="65">
        <v>43.0</v>
      </c>
      <c r="P42" s="65"/>
      <c r="Q42" s="65"/>
      <c r="R42" s="65"/>
      <c r="S42" s="65"/>
      <c r="T42" s="65"/>
      <c r="U42" s="65"/>
      <c r="V42" s="65">
        <v>4.0</v>
      </c>
      <c r="W42" s="122">
        <f t="shared" si="55"/>
        <v>98</v>
      </c>
      <c r="X42" s="125">
        <f t="shared" si="56"/>
        <v>98</v>
      </c>
      <c r="Y42" s="125">
        <f t="shared" si="57"/>
        <v>0</v>
      </c>
      <c r="Z42" s="125">
        <f t="shared" si="58"/>
        <v>91</v>
      </c>
      <c r="AA42" s="125">
        <f t="shared" si="59"/>
        <v>7</v>
      </c>
      <c r="AB42" s="125">
        <f t="shared" si="60"/>
        <v>98</v>
      </c>
      <c r="AC42" s="127">
        <f t="shared" si="61"/>
        <v>100</v>
      </c>
      <c r="AD42" s="127">
        <f t="shared" si="62"/>
        <v>85.71428571</v>
      </c>
      <c r="AE42" s="127">
        <f t="shared" si="63"/>
        <v>14.28571429</v>
      </c>
      <c r="AF42" s="128">
        <f t="shared" si="64"/>
        <v>0</v>
      </c>
      <c r="AG42" s="128">
        <f t="shared" si="65"/>
        <v>100</v>
      </c>
      <c r="AH42" s="12"/>
      <c r="AI42" s="12"/>
      <c r="AJ42" s="12"/>
      <c r="AK42" s="12"/>
      <c r="AL42" s="132"/>
      <c r="AM42" s="12"/>
    </row>
    <row r="43">
      <c r="A43" s="4"/>
      <c r="B43" s="66" t="s">
        <v>31</v>
      </c>
      <c r="C43" s="67"/>
      <c r="D43" s="6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33"/>
      <c r="Y43" s="133"/>
      <c r="Z43" s="133"/>
      <c r="AA43" s="133"/>
      <c r="AB43" s="133"/>
      <c r="AC43" s="134"/>
      <c r="AD43" s="134"/>
      <c r="AE43" s="134"/>
      <c r="AF43" s="9"/>
      <c r="AG43" s="9"/>
      <c r="AH43" s="12"/>
      <c r="AI43" s="12"/>
      <c r="AJ43" s="12"/>
      <c r="AK43" s="12"/>
      <c r="AL43" s="132"/>
      <c r="AM43" s="12"/>
    </row>
    <row r="44">
      <c r="A44" s="12"/>
      <c r="B44" s="21"/>
      <c r="C44" s="123" t="s">
        <v>23</v>
      </c>
      <c r="D44" s="51"/>
      <c r="E44" s="51">
        <v>2.0</v>
      </c>
      <c r="F44" s="51"/>
      <c r="G44" s="51"/>
      <c r="H44" s="51">
        <v>1.0</v>
      </c>
      <c r="I44" s="51">
        <v>43.0</v>
      </c>
      <c r="J44" s="51"/>
      <c r="K44" s="51"/>
      <c r="L44" s="51">
        <v>4.0</v>
      </c>
      <c r="M44" s="51"/>
      <c r="N44" s="51"/>
      <c r="O44" s="51">
        <v>45.0</v>
      </c>
      <c r="P44" s="51">
        <v>3.0</v>
      </c>
      <c r="Q44" s="51">
        <v>4.0</v>
      </c>
      <c r="R44" s="51"/>
      <c r="S44" s="51"/>
      <c r="T44" s="51">
        <v>2.0</v>
      </c>
      <c r="U44" s="51"/>
      <c r="V44" s="51">
        <v>1.0</v>
      </c>
      <c r="W44" s="122">
        <f t="shared" ref="W44:W45" si="67">SUM(D44:V44)</f>
        <v>105</v>
      </c>
      <c r="X44" s="125">
        <f t="shared" ref="X44:X45" si="68">SUM(F44,G44,H44,I44,J44,K44,N44,O44,P44,U44,V44,L44,M44,Q44,R44)</f>
        <v>101</v>
      </c>
      <c r="Y44" s="125">
        <f t="shared" ref="Y44:Y45" si="69">SUM(D44,E44,L44,M44,Q44,R44,S44,T44)</f>
        <v>12</v>
      </c>
      <c r="Z44" s="125">
        <f t="shared" ref="Z44:Z45" si="70">SUM(H44:R44)</f>
        <v>100</v>
      </c>
      <c r="AA44" s="125">
        <f t="shared" ref="AA44:AA45" si="71">SUM(F44,G44,U44,V44)</f>
        <v>1</v>
      </c>
      <c r="AB44" s="125">
        <f t="shared" ref="AB44:AB45" si="72">SUM(E44,G44,H44,I44,L44,N44,O44,Q44,T44,V44)</f>
        <v>102</v>
      </c>
      <c r="AC44" s="127">
        <f t="shared" ref="AC44:AC45" si="73">(X44/W44*100-50)*2</f>
        <v>92.38095238</v>
      </c>
      <c r="AD44" s="127">
        <f t="shared" ref="AD44:AD45" si="74">(Z44/W44*100-50)*2</f>
        <v>90.47619048</v>
      </c>
      <c r="AE44" s="127">
        <f t="shared" ref="AE44:AE45" si="75">AA44/W44/0.5*100</f>
        <v>1.904761905</v>
      </c>
      <c r="AF44" s="128">
        <f>Y44/W44*100</f>
        <v>11.42857143</v>
      </c>
      <c r="AG44" s="128">
        <f t="shared" ref="AG44:AG45" si="76">(AB44/W44*100-50)*2</f>
        <v>94.28571429</v>
      </c>
      <c r="AH44" s="129">
        <f t="shared" ref="AH44:AL44" si="66">AVERAGE(AC44:AC45)</f>
        <v>96.19047619</v>
      </c>
      <c r="AI44" s="129">
        <f t="shared" si="66"/>
        <v>91.62363741</v>
      </c>
      <c r="AJ44" s="129">
        <f t="shared" si="66"/>
        <v>4.566838784</v>
      </c>
      <c r="AK44" s="130">
        <f t="shared" si="66"/>
        <v>5.714285714</v>
      </c>
      <c r="AL44" s="131">
        <f t="shared" si="66"/>
        <v>97.14285714</v>
      </c>
      <c r="AM44" s="12"/>
    </row>
    <row r="45">
      <c r="A45" s="12"/>
      <c r="B45" s="21"/>
      <c r="C45" s="51" t="s">
        <v>25</v>
      </c>
      <c r="D45" s="51"/>
      <c r="E45" s="51"/>
      <c r="F45" s="51"/>
      <c r="G45" s="51">
        <v>2.0</v>
      </c>
      <c r="H45" s="51"/>
      <c r="I45" s="51">
        <v>33.0</v>
      </c>
      <c r="J45" s="51"/>
      <c r="K45" s="51"/>
      <c r="L45" s="51"/>
      <c r="M45" s="51"/>
      <c r="N45" s="51"/>
      <c r="O45" s="51">
        <v>47.0</v>
      </c>
      <c r="P45" s="51"/>
      <c r="Q45" s="51"/>
      <c r="R45" s="51"/>
      <c r="S45" s="51"/>
      <c r="T45" s="65"/>
      <c r="U45" s="65"/>
      <c r="V45" s="65">
        <v>1.0</v>
      </c>
      <c r="W45" s="122">
        <f t="shared" si="67"/>
        <v>83</v>
      </c>
      <c r="X45" s="125">
        <f t="shared" si="68"/>
        <v>83</v>
      </c>
      <c r="Y45" s="125">
        <f t="shared" si="69"/>
        <v>0</v>
      </c>
      <c r="Z45" s="125">
        <f t="shared" si="70"/>
        <v>80</v>
      </c>
      <c r="AA45" s="125">
        <f t="shared" si="71"/>
        <v>3</v>
      </c>
      <c r="AB45" s="125">
        <f t="shared" si="72"/>
        <v>83</v>
      </c>
      <c r="AC45" s="127">
        <f t="shared" si="73"/>
        <v>100</v>
      </c>
      <c r="AD45" s="127">
        <f t="shared" si="74"/>
        <v>92.77108434</v>
      </c>
      <c r="AE45" s="127">
        <f t="shared" si="75"/>
        <v>7.228915663</v>
      </c>
      <c r="AF45" s="128">
        <f>Y45/W45/0.5*100</f>
        <v>0</v>
      </c>
      <c r="AG45" s="128">
        <f t="shared" si="76"/>
        <v>100</v>
      </c>
      <c r="AH45" s="12"/>
      <c r="AI45" s="12"/>
      <c r="AJ45" s="12"/>
      <c r="AK45" s="12"/>
      <c r="AL45" s="132"/>
      <c r="AM45" s="12"/>
    </row>
    <row r="46">
      <c r="A46" s="12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146"/>
      <c r="AG46" s="146"/>
      <c r="AH46" s="78"/>
      <c r="AI46" s="78"/>
      <c r="AJ46" s="78"/>
      <c r="AK46" s="78"/>
      <c r="AL46" s="78"/>
      <c r="AM46" s="78"/>
    </row>
    <row r="47">
      <c r="A47" s="4"/>
      <c r="B47" s="147"/>
      <c r="C47" s="148" t="s">
        <v>68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50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7"/>
      <c r="AI47" s="147"/>
      <c r="AJ47" s="147"/>
      <c r="AK47" s="149"/>
      <c r="AL47" s="147"/>
      <c r="AM47" s="147"/>
    </row>
    <row r="48">
      <c r="A48" s="4"/>
      <c r="B48" s="36" t="s">
        <v>8</v>
      </c>
      <c r="C48" s="88" t="s">
        <v>9</v>
      </c>
      <c r="D48" s="39" t="s">
        <v>10</v>
      </c>
      <c r="E48" s="39" t="s">
        <v>38</v>
      </c>
      <c r="F48" s="39" t="s">
        <v>39</v>
      </c>
      <c r="G48" s="39" t="s">
        <v>40</v>
      </c>
      <c r="H48" s="40" t="s">
        <v>11</v>
      </c>
      <c r="I48" s="40" t="s">
        <v>12</v>
      </c>
      <c r="J48" s="40" t="s">
        <v>41</v>
      </c>
      <c r="K48" s="40" t="s">
        <v>13</v>
      </c>
      <c r="L48" s="40" t="s">
        <v>42</v>
      </c>
      <c r="M48" s="40" t="s">
        <v>43</v>
      </c>
      <c r="N48" s="42" t="s">
        <v>15</v>
      </c>
      <c r="O48" s="42" t="s">
        <v>16</v>
      </c>
      <c r="P48" s="42" t="s">
        <v>35</v>
      </c>
      <c r="Q48" s="42" t="s">
        <v>44</v>
      </c>
      <c r="R48" s="42" t="s">
        <v>17</v>
      </c>
      <c r="S48" s="44" t="s">
        <v>18</v>
      </c>
      <c r="T48" s="44" t="s">
        <v>45</v>
      </c>
      <c r="U48" s="44" t="s">
        <v>46</v>
      </c>
      <c r="V48" s="44" t="s">
        <v>47</v>
      </c>
      <c r="W48" s="44" t="s">
        <v>19</v>
      </c>
      <c r="X48" s="44" t="s">
        <v>48</v>
      </c>
      <c r="Y48" s="44" t="s">
        <v>49</v>
      </c>
      <c r="Z48" s="44" t="s">
        <v>50</v>
      </c>
      <c r="AA48" s="107" t="s">
        <v>51</v>
      </c>
      <c r="AB48" s="44" t="s">
        <v>52</v>
      </c>
      <c r="AC48" s="108" t="s">
        <v>53</v>
      </c>
      <c r="AD48" s="109" t="s">
        <v>54</v>
      </c>
      <c r="AE48" s="110" t="s">
        <v>55</v>
      </c>
      <c r="AF48" s="111" t="s">
        <v>57</v>
      </c>
      <c r="AG48" s="26" t="s">
        <v>21</v>
      </c>
      <c r="AH48" s="112" t="s">
        <v>58</v>
      </c>
      <c r="AI48" s="112" t="s">
        <v>59</v>
      </c>
      <c r="AJ48" s="114" t="s">
        <v>60</v>
      </c>
      <c r="AK48" s="117" t="s">
        <v>57</v>
      </c>
      <c r="AL48" s="104" t="s">
        <v>66</v>
      </c>
      <c r="AM48" s="12"/>
    </row>
    <row r="49">
      <c r="A49" s="12"/>
      <c r="B49" s="12"/>
      <c r="C49" s="119" t="s">
        <v>23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>
        <v>87.0</v>
      </c>
      <c r="Q49" s="51"/>
      <c r="R49" s="51"/>
      <c r="S49" s="51">
        <v>1.0</v>
      </c>
      <c r="T49" s="51"/>
      <c r="U49" s="51">
        <v>16.0</v>
      </c>
      <c r="V49" s="51"/>
      <c r="W49" s="122">
        <f t="shared" ref="W49:W50" si="78">SUM(D49:V49)</f>
        <v>104</v>
      </c>
      <c r="X49" s="125">
        <f t="shared" ref="X49:X50" si="79">SUM(F49,G49,H49,I49,J49,K49,N49,O49,P49,U49,V49,L49,M49,Q49,R49)</f>
        <v>103</v>
      </c>
      <c r="Y49" s="125">
        <f t="shared" ref="Y49:Y50" si="80">SUM(D49,E49,L49,M49,Q49,R49,S49,T49)</f>
        <v>1</v>
      </c>
      <c r="Z49" s="125">
        <f t="shared" ref="Z49:Z50" si="81">SUM(H49:R49)</f>
        <v>87</v>
      </c>
      <c r="AA49" s="125">
        <f t="shared" ref="AA49:AA50" si="82">SUM(F49,G49,U49,V49)</f>
        <v>16</v>
      </c>
      <c r="AB49" s="125">
        <f t="shared" ref="AB49:AB50" si="83">SUM(E49,G49,H49,I49,L49,N49,O49,Q49,T49,V49)</f>
        <v>0</v>
      </c>
      <c r="AC49" s="127">
        <f t="shared" ref="AC49:AC50" si="84">(X49/W49*100-50)*2</f>
        <v>98.07692308</v>
      </c>
      <c r="AD49" s="127">
        <f t="shared" ref="AD49:AD50" si="85">(Z49/W49*100-50)*2</f>
        <v>67.30769231</v>
      </c>
      <c r="AE49" s="127">
        <f t="shared" ref="AE49:AE50" si="86">AA49/W49/0.5*100</f>
        <v>30.76923077</v>
      </c>
      <c r="AF49" s="128">
        <f t="shared" ref="AF49:AF50" si="87">Y49/W49*100</f>
        <v>0.9615384615</v>
      </c>
      <c r="AG49" s="128">
        <v>0.0</v>
      </c>
      <c r="AH49" s="131">
        <f t="shared" ref="AH49:AK49" si="77">AVERAGE(AC49:AC50)</f>
        <v>97.72267206</v>
      </c>
      <c r="AI49" s="131">
        <f t="shared" si="77"/>
        <v>75.75910931</v>
      </c>
      <c r="AJ49" s="131">
        <f t="shared" si="77"/>
        <v>21.96356275</v>
      </c>
      <c r="AK49" s="130">
        <f t="shared" si="77"/>
        <v>1.138663968</v>
      </c>
      <c r="AL49" s="131">
        <f>AG50</f>
        <v>34.21052632</v>
      </c>
      <c r="AM49" s="12"/>
    </row>
    <row r="50">
      <c r="A50" s="12"/>
      <c r="B50" s="78"/>
      <c r="C50" s="123" t="s">
        <v>25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>
        <v>45.0</v>
      </c>
      <c r="P50" s="65">
        <v>25.0</v>
      </c>
      <c r="Q50" s="65"/>
      <c r="R50" s="65"/>
      <c r="S50" s="65"/>
      <c r="T50" s="65">
        <v>1.0</v>
      </c>
      <c r="U50" s="51"/>
      <c r="V50" s="65">
        <v>5.0</v>
      </c>
      <c r="W50" s="122">
        <f t="shared" si="78"/>
        <v>76</v>
      </c>
      <c r="X50" s="125">
        <f t="shared" si="79"/>
        <v>75</v>
      </c>
      <c r="Y50" s="125">
        <f t="shared" si="80"/>
        <v>1</v>
      </c>
      <c r="Z50" s="125">
        <f t="shared" si="81"/>
        <v>70</v>
      </c>
      <c r="AA50" s="125">
        <f t="shared" si="82"/>
        <v>5</v>
      </c>
      <c r="AB50" s="125">
        <f t="shared" si="83"/>
        <v>51</v>
      </c>
      <c r="AC50" s="127">
        <f t="shared" si="84"/>
        <v>97.36842105</v>
      </c>
      <c r="AD50" s="127">
        <f t="shared" si="85"/>
        <v>84.21052632</v>
      </c>
      <c r="AE50" s="127">
        <f t="shared" si="86"/>
        <v>13.15789474</v>
      </c>
      <c r="AF50" s="128">
        <f t="shared" si="87"/>
        <v>1.315789474</v>
      </c>
      <c r="AG50" s="128">
        <f>(AB50/W50*100-50)*2</f>
        <v>34.21052632</v>
      </c>
      <c r="AH50" s="12"/>
      <c r="AI50" s="12"/>
      <c r="AJ50" s="12"/>
      <c r="AK50" s="12"/>
      <c r="AL50" s="132"/>
      <c r="AM50" s="12"/>
    </row>
    <row r="51">
      <c r="A51" s="4"/>
      <c r="B51" s="66" t="s">
        <v>27</v>
      </c>
      <c r="C51" s="67"/>
      <c r="D51" s="6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33"/>
      <c r="Y51" s="133"/>
      <c r="Z51" s="133"/>
      <c r="AA51" s="133"/>
      <c r="AB51" s="133"/>
      <c r="AC51" s="134"/>
      <c r="AD51" s="134"/>
      <c r="AE51" s="134"/>
      <c r="AF51" s="9"/>
      <c r="AG51" s="9"/>
      <c r="AH51" s="12"/>
      <c r="AI51" s="12"/>
      <c r="AJ51" s="12"/>
      <c r="AK51" s="12"/>
      <c r="AL51" s="132"/>
      <c r="AM51" s="12"/>
    </row>
    <row r="52">
      <c r="A52" s="12"/>
      <c r="B52" s="21"/>
      <c r="C52" s="123" t="s">
        <v>23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>
        <v>79.0</v>
      </c>
      <c r="Q52" s="51"/>
      <c r="R52" s="51"/>
      <c r="S52" s="51"/>
      <c r="T52" s="51"/>
      <c r="U52" s="51">
        <v>14.0</v>
      </c>
      <c r="V52" s="51"/>
      <c r="W52" s="122">
        <f t="shared" ref="W52:W53" si="89">SUM(D52:V52)</f>
        <v>93</v>
      </c>
      <c r="X52" s="125">
        <f t="shared" ref="X52:X53" si="90">SUM(F52,G52,H52,I52,J52,K52,N52,O52,P52,U52,V52,L52,M52,Q52,R52)</f>
        <v>93</v>
      </c>
      <c r="Y52" s="125">
        <f t="shared" ref="Y52:Y53" si="91">SUM(D52,E52,L52,M52,Q52,R52,S52,T52)</f>
        <v>0</v>
      </c>
      <c r="Z52" s="125">
        <f t="shared" ref="Z52:Z53" si="92">SUM(H52:R52)</f>
        <v>79</v>
      </c>
      <c r="AA52" s="125">
        <f t="shared" ref="AA52:AA53" si="93">SUM(F52,G52,U52,V52)</f>
        <v>14</v>
      </c>
      <c r="AB52" s="125">
        <f t="shared" ref="AB52:AB53" si="94">SUM(E52,G52,H52,I52,L52,N52,O52,Q52,T52,V52)</f>
        <v>0</v>
      </c>
      <c r="AC52" s="127">
        <f t="shared" ref="AC52:AC53" si="95">(X52/W52*100-50)*2</f>
        <v>100</v>
      </c>
      <c r="AD52" s="127">
        <f t="shared" ref="AD52:AD53" si="96">(Z52/W52*100-50)*2</f>
        <v>69.89247312</v>
      </c>
      <c r="AE52" s="127">
        <f t="shared" ref="AE52:AE53" si="97">AA52/W52/0.5*100</f>
        <v>30.10752688</v>
      </c>
      <c r="AF52" s="128">
        <f t="shared" ref="AF52:AF53" si="98">Y52/W52*100</f>
        <v>0</v>
      </c>
      <c r="AG52" s="128">
        <v>0.0</v>
      </c>
      <c r="AH52" s="129">
        <f t="shared" ref="AH52:AK52" si="88">AVERAGE(AC52:AC53)</f>
        <v>98.7012987</v>
      </c>
      <c r="AI52" s="129">
        <f t="shared" si="88"/>
        <v>71.95922357</v>
      </c>
      <c r="AJ52" s="129">
        <f t="shared" si="88"/>
        <v>26.74207513</v>
      </c>
      <c r="AK52" s="130">
        <f t="shared" si="88"/>
        <v>0.6493506494</v>
      </c>
      <c r="AL52" s="131">
        <f>AG53</f>
        <v>14.28571429</v>
      </c>
      <c r="AM52" s="12"/>
    </row>
    <row r="53">
      <c r="A53" s="12"/>
      <c r="B53" s="62"/>
      <c r="C53" s="51" t="s">
        <v>25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>
        <v>34.0</v>
      </c>
      <c r="P53" s="65">
        <v>33.0</v>
      </c>
      <c r="Q53" s="65"/>
      <c r="R53" s="65"/>
      <c r="S53" s="65"/>
      <c r="T53" s="65">
        <v>1.0</v>
      </c>
      <c r="U53" s="51"/>
      <c r="V53" s="65">
        <v>9.0</v>
      </c>
      <c r="W53" s="122">
        <f t="shared" si="89"/>
        <v>77</v>
      </c>
      <c r="X53" s="125">
        <f t="shared" si="90"/>
        <v>76</v>
      </c>
      <c r="Y53" s="125">
        <f t="shared" si="91"/>
        <v>1</v>
      </c>
      <c r="Z53" s="125">
        <f t="shared" si="92"/>
        <v>67</v>
      </c>
      <c r="AA53" s="125">
        <f t="shared" si="93"/>
        <v>9</v>
      </c>
      <c r="AB53" s="125">
        <f t="shared" si="94"/>
        <v>44</v>
      </c>
      <c r="AC53" s="127">
        <f t="shared" si="95"/>
        <v>97.4025974</v>
      </c>
      <c r="AD53" s="127">
        <f t="shared" si="96"/>
        <v>74.02597403</v>
      </c>
      <c r="AE53" s="127">
        <f t="shared" si="97"/>
        <v>23.37662338</v>
      </c>
      <c r="AF53" s="128">
        <f t="shared" si="98"/>
        <v>1.298701299</v>
      </c>
      <c r="AG53" s="128">
        <f>(AB53/W53*100-50)*2</f>
        <v>14.28571429</v>
      </c>
      <c r="AH53" s="12"/>
      <c r="AI53" s="12"/>
      <c r="AJ53" s="12"/>
      <c r="AK53" s="12"/>
      <c r="AL53" s="132"/>
      <c r="AM53" s="12"/>
    </row>
    <row r="54">
      <c r="A54" s="4"/>
      <c r="B54" s="66" t="s">
        <v>31</v>
      </c>
      <c r="C54" s="67"/>
      <c r="D54" s="6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33"/>
      <c r="Y54" s="133"/>
      <c r="Z54" s="133"/>
      <c r="AA54" s="133"/>
      <c r="AB54" s="133"/>
      <c r="AC54" s="134"/>
      <c r="AD54" s="134"/>
      <c r="AE54" s="134"/>
      <c r="AF54" s="9"/>
      <c r="AG54" s="9"/>
      <c r="AH54" s="12"/>
      <c r="AI54" s="12"/>
      <c r="AJ54" s="12"/>
      <c r="AK54" s="12"/>
      <c r="AL54" s="132"/>
      <c r="AM54" s="12"/>
    </row>
    <row r="55">
      <c r="A55" s="12"/>
      <c r="B55" s="21"/>
      <c r="C55" s="123" t="s">
        <v>23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>
        <v>93.0</v>
      </c>
      <c r="Q55" s="51"/>
      <c r="R55" s="51"/>
      <c r="S55" s="51"/>
      <c r="T55" s="51"/>
      <c r="U55" s="51">
        <v>19.0</v>
      </c>
      <c r="V55" s="51"/>
      <c r="W55" s="122">
        <f t="shared" ref="W55:W56" si="100">SUM(D55:V55)</f>
        <v>112</v>
      </c>
      <c r="X55" s="125">
        <f t="shared" ref="X55:X56" si="101">SUM(F55,G55,H55,I55,J55,K55,N55,O55,P55,U55,V55,L55,M55,Q55,R55)</f>
        <v>112</v>
      </c>
      <c r="Y55" s="125">
        <f t="shared" ref="Y55:Y56" si="102">SUM(D55,E55,L55,M55,Q55,R55,S55,T55)</f>
        <v>0</v>
      </c>
      <c r="Z55" s="125">
        <f t="shared" ref="Z55:Z56" si="103">SUM(H55:R55)</f>
        <v>93</v>
      </c>
      <c r="AA55" s="125">
        <f t="shared" ref="AA55:AA56" si="104">SUM(F55,G55,U55,V55)</f>
        <v>19</v>
      </c>
      <c r="AB55" s="125">
        <f t="shared" ref="AB55:AB56" si="105">SUM(E55,G55,H55,I55,L55,N55,O55,Q55,T55,V55)</f>
        <v>0</v>
      </c>
      <c r="AC55" s="127">
        <f t="shared" ref="AC55:AC56" si="106">(X55/W55*100-50)*2</f>
        <v>100</v>
      </c>
      <c r="AD55" s="127">
        <f t="shared" ref="AD55:AD56" si="107">(Z55/W55*100-50)*2</f>
        <v>66.07142857</v>
      </c>
      <c r="AE55" s="127">
        <f t="shared" ref="AE55:AE56" si="108">AA55/W55/0.5*100</f>
        <v>33.92857143</v>
      </c>
      <c r="AF55" s="128">
        <f>Y55/W55*100</f>
        <v>0</v>
      </c>
      <c r="AG55" s="128">
        <v>0.0</v>
      </c>
      <c r="AH55" s="129">
        <f t="shared" ref="AH55:AK55" si="99">AVERAGE(AC55:AC56)</f>
        <v>100</v>
      </c>
      <c r="AI55" s="129">
        <f t="shared" si="99"/>
        <v>69.1468254</v>
      </c>
      <c r="AJ55" s="129">
        <f t="shared" si="99"/>
        <v>30.8531746</v>
      </c>
      <c r="AK55" s="130">
        <f t="shared" si="99"/>
        <v>0</v>
      </c>
      <c r="AL55" s="131">
        <f>AG56</f>
        <v>20.37037037</v>
      </c>
      <c r="AM55" s="12"/>
    </row>
    <row r="56">
      <c r="A56" s="12"/>
      <c r="B56" s="21"/>
      <c r="C56" s="51" t="s">
        <v>25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>
        <v>54.0</v>
      </c>
      <c r="P56" s="65">
        <v>39.0</v>
      </c>
      <c r="Q56" s="65"/>
      <c r="R56" s="65"/>
      <c r="S56" s="65"/>
      <c r="T56" s="65"/>
      <c r="U56" s="65">
        <v>4.0</v>
      </c>
      <c r="V56" s="65">
        <v>11.0</v>
      </c>
      <c r="W56" s="122">
        <f t="shared" si="100"/>
        <v>108</v>
      </c>
      <c r="X56" s="125">
        <f t="shared" si="101"/>
        <v>108</v>
      </c>
      <c r="Y56" s="125">
        <f t="shared" si="102"/>
        <v>0</v>
      </c>
      <c r="Z56" s="125">
        <f t="shared" si="103"/>
        <v>93</v>
      </c>
      <c r="AA56" s="125">
        <f t="shared" si="104"/>
        <v>15</v>
      </c>
      <c r="AB56" s="125">
        <f t="shared" si="105"/>
        <v>65</v>
      </c>
      <c r="AC56" s="127">
        <f t="shared" si="106"/>
        <v>100</v>
      </c>
      <c r="AD56" s="127">
        <f t="shared" si="107"/>
        <v>72.22222222</v>
      </c>
      <c r="AE56" s="127">
        <f t="shared" si="108"/>
        <v>27.77777778</v>
      </c>
      <c r="AF56" s="128">
        <f>Y56/W56/0.5*100</f>
        <v>0</v>
      </c>
      <c r="AG56" s="128">
        <f>(AB56/W56*100-50)*2</f>
        <v>20.37037037</v>
      </c>
      <c r="AH56" s="12"/>
      <c r="AI56" s="12"/>
      <c r="AJ56" s="12"/>
      <c r="AK56" s="12"/>
      <c r="AL56" s="132"/>
      <c r="AM56" s="12"/>
    </row>
    <row r="57">
      <c r="A57" s="12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146"/>
      <c r="AG57" s="146"/>
      <c r="AH57" s="78"/>
      <c r="AI57" s="78"/>
      <c r="AJ57" s="78"/>
      <c r="AK57" s="78"/>
      <c r="AL57" s="78"/>
      <c r="AM57" s="78"/>
    </row>
    <row r="58">
      <c r="A58" s="4"/>
      <c r="B58" s="104"/>
      <c r="C58" s="18" t="s">
        <v>69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106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104"/>
      <c r="AI58" s="104"/>
      <c r="AJ58" s="104"/>
      <c r="AK58" s="23"/>
      <c r="AL58" s="104"/>
      <c r="AM58" s="104"/>
    </row>
    <row r="59">
      <c r="A59" s="4"/>
      <c r="B59" s="36" t="s">
        <v>8</v>
      </c>
      <c r="C59" s="88" t="s">
        <v>9</v>
      </c>
      <c r="D59" s="39" t="s">
        <v>10</v>
      </c>
      <c r="E59" s="39" t="s">
        <v>38</v>
      </c>
      <c r="F59" s="39" t="s">
        <v>39</v>
      </c>
      <c r="G59" s="39" t="s">
        <v>40</v>
      </c>
      <c r="H59" s="40" t="s">
        <v>11</v>
      </c>
      <c r="I59" s="40" t="s">
        <v>12</v>
      </c>
      <c r="J59" s="40" t="s">
        <v>41</v>
      </c>
      <c r="K59" s="40" t="s">
        <v>13</v>
      </c>
      <c r="L59" s="40" t="s">
        <v>42</v>
      </c>
      <c r="M59" s="40" t="s">
        <v>43</v>
      </c>
      <c r="N59" s="42" t="s">
        <v>15</v>
      </c>
      <c r="O59" s="42" t="s">
        <v>16</v>
      </c>
      <c r="P59" s="42" t="s">
        <v>35</v>
      </c>
      <c r="Q59" s="42" t="s">
        <v>44</v>
      </c>
      <c r="R59" s="42" t="s">
        <v>17</v>
      </c>
      <c r="S59" s="44" t="s">
        <v>18</v>
      </c>
      <c r="T59" s="44" t="s">
        <v>45</v>
      </c>
      <c r="U59" s="44" t="s">
        <v>46</v>
      </c>
      <c r="V59" s="44" t="s">
        <v>47</v>
      </c>
      <c r="W59" s="44" t="s">
        <v>19</v>
      </c>
      <c r="X59" s="44" t="s">
        <v>48</v>
      </c>
      <c r="Y59" s="44" t="s">
        <v>49</v>
      </c>
      <c r="Z59" s="44" t="s">
        <v>50</v>
      </c>
      <c r="AA59" s="107" t="s">
        <v>51</v>
      </c>
      <c r="AB59" s="44" t="s">
        <v>52</v>
      </c>
      <c r="AC59" s="108" t="s">
        <v>53</v>
      </c>
      <c r="AD59" s="109" t="s">
        <v>54</v>
      </c>
      <c r="AE59" s="110" t="s">
        <v>55</v>
      </c>
      <c r="AF59" s="111" t="s">
        <v>57</v>
      </c>
      <c r="AG59" s="26" t="s">
        <v>21</v>
      </c>
      <c r="AH59" s="112" t="s">
        <v>58</v>
      </c>
      <c r="AI59" s="112" t="s">
        <v>59</v>
      </c>
      <c r="AJ59" s="114" t="s">
        <v>60</v>
      </c>
      <c r="AK59" s="117" t="s">
        <v>57</v>
      </c>
      <c r="AL59" s="104" t="s">
        <v>66</v>
      </c>
      <c r="AM59" s="12"/>
    </row>
    <row r="60">
      <c r="A60" s="12"/>
      <c r="B60" s="12"/>
      <c r="C60" s="119" t="s">
        <v>23</v>
      </c>
      <c r="D60" s="51">
        <v>1.0</v>
      </c>
      <c r="E60" s="120">
        <v>3.0</v>
      </c>
      <c r="F60" s="51"/>
      <c r="G60" s="51">
        <v>7.0</v>
      </c>
      <c r="H60" s="51"/>
      <c r="I60" s="51">
        <v>15.0</v>
      </c>
      <c r="J60" s="51"/>
      <c r="K60" s="51">
        <v>1.0</v>
      </c>
      <c r="L60" s="51">
        <v>3.0</v>
      </c>
      <c r="M60" s="51"/>
      <c r="N60" s="51"/>
      <c r="O60" s="51">
        <v>17.0</v>
      </c>
      <c r="P60" s="51">
        <v>1.0</v>
      </c>
      <c r="Q60" s="51">
        <v>4.0</v>
      </c>
      <c r="R60" s="51"/>
      <c r="S60" s="51"/>
      <c r="T60" s="51">
        <v>1.0</v>
      </c>
      <c r="U60" s="51">
        <v>1.0</v>
      </c>
      <c r="V60" s="51">
        <v>22.0</v>
      </c>
      <c r="W60" s="122">
        <f t="shared" ref="W60:W61" si="110">SUM(D60:V60)</f>
        <v>76</v>
      </c>
      <c r="X60" s="125">
        <f t="shared" ref="X60:X61" si="111">SUM(F60,G60,H60,I60,J60,K60,N60,O60,P60,U60,V60,L60,M60,Q60,R60)</f>
        <v>71</v>
      </c>
      <c r="Y60" s="125">
        <f t="shared" ref="Y60:Y61" si="112">SUM(D60,E60,L60,M60,Q60,R60,S60,T60)</f>
        <v>12</v>
      </c>
      <c r="Z60" s="125">
        <f t="shared" ref="Z60:Z61" si="113">SUM(H60:R60)</f>
        <v>41</v>
      </c>
      <c r="AA60" s="125">
        <f t="shared" ref="AA60:AA61" si="114">SUM(F60,G60,U60,V60)</f>
        <v>30</v>
      </c>
      <c r="AB60" s="125">
        <f t="shared" ref="AB60:AB61" si="115">SUM(E60,G60,H60,I60,L60,N60,O60,Q60,T60,V60)</f>
        <v>72</v>
      </c>
      <c r="AC60" s="127">
        <f t="shared" ref="AC60:AC61" si="116">(X60/W60*100-50)*2</f>
        <v>86.84210526</v>
      </c>
      <c r="AD60" s="127">
        <f t="shared" ref="AD60:AD61" si="117">(Z60/W60*100-50)*2</f>
        <v>7.894736842</v>
      </c>
      <c r="AE60" s="127">
        <f t="shared" ref="AE60:AE61" si="118">AA60/W60/0.5*100</f>
        <v>78.94736842</v>
      </c>
      <c r="AF60" s="128">
        <f t="shared" ref="AF60:AF61" si="119">Y60/W60*100</f>
        <v>15.78947368</v>
      </c>
      <c r="AG60" s="128">
        <f t="shared" ref="AG60:AG61" si="120">(AB60/W60*100-50)*2</f>
        <v>89.47368421</v>
      </c>
      <c r="AH60" s="129">
        <f t="shared" ref="AH60:AL60" si="109">AVERAGE(AC60:AC61)</f>
        <v>93.42105263</v>
      </c>
      <c r="AI60" s="129">
        <f t="shared" si="109"/>
        <v>14.36403509</v>
      </c>
      <c r="AJ60" s="129">
        <f t="shared" si="109"/>
        <v>79.05701754</v>
      </c>
      <c r="AK60" s="130">
        <f t="shared" si="109"/>
        <v>7.894736842</v>
      </c>
      <c r="AL60" s="131">
        <f t="shared" si="109"/>
        <v>82.23684211</v>
      </c>
      <c r="AM60" s="12"/>
    </row>
    <row r="61">
      <c r="A61" s="12"/>
      <c r="B61" s="78"/>
      <c r="C61" s="123" t="s">
        <v>25</v>
      </c>
      <c r="D61" s="65"/>
      <c r="E61" s="65"/>
      <c r="F61" s="65">
        <v>2.0</v>
      </c>
      <c r="G61" s="65">
        <v>15.0</v>
      </c>
      <c r="H61" s="65"/>
      <c r="I61" s="65">
        <v>21.0</v>
      </c>
      <c r="J61" s="65"/>
      <c r="K61" s="65"/>
      <c r="L61" s="65"/>
      <c r="M61" s="65"/>
      <c r="N61" s="65"/>
      <c r="O61" s="65">
        <v>29.0</v>
      </c>
      <c r="P61" s="65">
        <v>8.0</v>
      </c>
      <c r="Q61" s="65"/>
      <c r="R61" s="65"/>
      <c r="S61" s="65"/>
      <c r="T61" s="65"/>
      <c r="U61" s="51">
        <v>2.0</v>
      </c>
      <c r="V61" s="65">
        <v>19.0</v>
      </c>
      <c r="W61" s="122">
        <f t="shared" si="110"/>
        <v>96</v>
      </c>
      <c r="X61" s="125">
        <f t="shared" si="111"/>
        <v>96</v>
      </c>
      <c r="Y61" s="125">
        <f t="shared" si="112"/>
        <v>0</v>
      </c>
      <c r="Z61" s="125">
        <f t="shared" si="113"/>
        <v>58</v>
      </c>
      <c r="AA61" s="125">
        <f t="shared" si="114"/>
        <v>38</v>
      </c>
      <c r="AB61" s="125">
        <f t="shared" si="115"/>
        <v>84</v>
      </c>
      <c r="AC61" s="127">
        <f t="shared" si="116"/>
        <v>100</v>
      </c>
      <c r="AD61" s="127">
        <f t="shared" si="117"/>
        <v>20.83333333</v>
      </c>
      <c r="AE61" s="127">
        <f t="shared" si="118"/>
        <v>79.16666667</v>
      </c>
      <c r="AF61" s="128">
        <f t="shared" si="119"/>
        <v>0</v>
      </c>
      <c r="AG61" s="128">
        <f t="shared" si="120"/>
        <v>75</v>
      </c>
      <c r="AH61" s="12"/>
      <c r="AI61" s="12"/>
      <c r="AJ61" s="12"/>
      <c r="AK61" s="12"/>
      <c r="AL61" s="132"/>
      <c r="AM61" s="12"/>
    </row>
    <row r="62">
      <c r="A62" s="4"/>
      <c r="B62" s="66" t="s">
        <v>27</v>
      </c>
      <c r="C62" s="67"/>
      <c r="D62" s="6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67"/>
      <c r="W62" s="98"/>
      <c r="X62" s="133"/>
      <c r="Y62" s="133"/>
      <c r="Z62" s="133"/>
      <c r="AA62" s="133"/>
      <c r="AB62" s="133"/>
      <c r="AC62" s="134"/>
      <c r="AD62" s="134"/>
      <c r="AE62" s="134"/>
      <c r="AF62" s="9"/>
      <c r="AG62" s="9"/>
      <c r="AH62" s="12"/>
      <c r="AI62" s="12"/>
      <c r="AJ62" s="12"/>
      <c r="AK62" s="12"/>
      <c r="AL62" s="132"/>
      <c r="AM62" s="12"/>
    </row>
    <row r="63">
      <c r="A63" s="12"/>
      <c r="B63" s="21"/>
      <c r="C63" s="123" t="s">
        <v>23</v>
      </c>
      <c r="D63" s="51"/>
      <c r="E63" s="120">
        <v>3.0</v>
      </c>
      <c r="F63" s="51"/>
      <c r="G63" s="51">
        <v>18.0</v>
      </c>
      <c r="H63" s="51"/>
      <c r="I63" s="51">
        <v>26.0</v>
      </c>
      <c r="J63" s="51"/>
      <c r="K63" s="51"/>
      <c r="L63" s="51">
        <v>2.0</v>
      </c>
      <c r="M63" s="51"/>
      <c r="N63" s="51"/>
      <c r="O63" s="51">
        <v>27.0</v>
      </c>
      <c r="P63" s="51"/>
      <c r="Q63" s="51">
        <v>4.0</v>
      </c>
      <c r="R63" s="51">
        <v>1.0</v>
      </c>
      <c r="S63" s="51"/>
      <c r="T63" s="51">
        <v>10.0</v>
      </c>
      <c r="U63" s="51"/>
      <c r="V63" s="51">
        <v>31.0</v>
      </c>
      <c r="W63" s="122">
        <f t="shared" ref="W63:W64" si="122">SUM(D63:V63)</f>
        <v>122</v>
      </c>
      <c r="X63" s="125">
        <f t="shared" ref="X63:X64" si="123">SUM(F63,G63,H63,I63,J63,K63,N63,O63,P63,U63,V63,L63,M63,Q63,R63)</f>
        <v>109</v>
      </c>
      <c r="Y63" s="125">
        <f t="shared" ref="Y63:Y64" si="124">SUM(D63,E63,L63,M63,Q63,R63,S63,T63)</f>
        <v>20</v>
      </c>
      <c r="Z63" s="125">
        <f t="shared" ref="Z63:Z64" si="125">SUM(H63:R63)</f>
        <v>60</v>
      </c>
      <c r="AA63" s="125">
        <f t="shared" ref="AA63:AA64" si="126">SUM(F63,G63,U63,V63)</f>
        <v>49</v>
      </c>
      <c r="AB63" s="125">
        <f t="shared" ref="AB63:AB64" si="127">SUM(E63,G63,H63,I63,L63,N63,O63,Q63,T63,V63)</f>
        <v>121</v>
      </c>
      <c r="AC63" s="127">
        <f t="shared" ref="AC63:AC64" si="128">(X63/W63*100-50)*2</f>
        <v>78.68852459</v>
      </c>
      <c r="AD63" s="127">
        <f t="shared" ref="AD63:AD64" si="129">(Z63/W63*100-50)*2</f>
        <v>-1.639344262</v>
      </c>
      <c r="AE63" s="127">
        <f t="shared" ref="AE63:AE64" si="130">AA63/W63/0.5*100</f>
        <v>80.32786885</v>
      </c>
      <c r="AF63" s="128">
        <f t="shared" ref="AF63:AF64" si="131">Y63/W63*100</f>
        <v>16.39344262</v>
      </c>
      <c r="AG63" s="128">
        <f t="shared" ref="AG63:AG64" si="132">(AB63/W63*100-50)*2</f>
        <v>98.36065574</v>
      </c>
      <c r="AH63" s="129">
        <f t="shared" ref="AH63:AL63" si="121">AVERAGE(AC63:AC64)</f>
        <v>85.80443929</v>
      </c>
      <c r="AI63" s="129">
        <f t="shared" si="121"/>
        <v>-3.917017264</v>
      </c>
      <c r="AJ63" s="129">
        <f t="shared" si="121"/>
        <v>89.72145655</v>
      </c>
      <c r="AK63" s="130">
        <f t="shared" si="121"/>
        <v>9.966632816</v>
      </c>
      <c r="AL63" s="131">
        <f t="shared" si="121"/>
        <v>97.41041636</v>
      </c>
      <c r="AM63" s="12"/>
    </row>
    <row r="64">
      <c r="A64" s="12"/>
      <c r="B64" s="62"/>
      <c r="C64" s="51" t="s">
        <v>25</v>
      </c>
      <c r="D64" s="65"/>
      <c r="E64" s="65"/>
      <c r="F64" s="65">
        <v>2.0</v>
      </c>
      <c r="G64" s="65">
        <v>24.0</v>
      </c>
      <c r="H64" s="65"/>
      <c r="I64" s="65">
        <v>19.0</v>
      </c>
      <c r="J64" s="65"/>
      <c r="K64" s="65"/>
      <c r="L64" s="65"/>
      <c r="M64" s="65"/>
      <c r="N64" s="65"/>
      <c r="O64" s="65">
        <v>34.0</v>
      </c>
      <c r="P64" s="65"/>
      <c r="Q64" s="65"/>
      <c r="R64" s="65"/>
      <c r="S64" s="65"/>
      <c r="T64" s="65">
        <v>4.0</v>
      </c>
      <c r="U64" s="51"/>
      <c r="V64" s="65">
        <v>30.0</v>
      </c>
      <c r="W64" s="122">
        <f t="shared" si="122"/>
        <v>113</v>
      </c>
      <c r="X64" s="125">
        <f t="shared" si="123"/>
        <v>109</v>
      </c>
      <c r="Y64" s="125">
        <f t="shared" si="124"/>
        <v>4</v>
      </c>
      <c r="Z64" s="125">
        <f t="shared" si="125"/>
        <v>53</v>
      </c>
      <c r="AA64" s="125">
        <f t="shared" si="126"/>
        <v>56</v>
      </c>
      <c r="AB64" s="125">
        <f t="shared" si="127"/>
        <v>111</v>
      </c>
      <c r="AC64" s="127">
        <f t="shared" si="128"/>
        <v>92.92035398</v>
      </c>
      <c r="AD64" s="127">
        <f t="shared" si="129"/>
        <v>-6.194690265</v>
      </c>
      <c r="AE64" s="127">
        <f t="shared" si="130"/>
        <v>99.11504425</v>
      </c>
      <c r="AF64" s="128">
        <f t="shared" si="131"/>
        <v>3.539823009</v>
      </c>
      <c r="AG64" s="128">
        <f t="shared" si="132"/>
        <v>96.46017699</v>
      </c>
      <c r="AH64" s="12"/>
      <c r="AI64" s="12"/>
      <c r="AJ64" s="12"/>
      <c r="AK64" s="12"/>
      <c r="AL64" s="132"/>
      <c r="AM64" s="12"/>
    </row>
    <row r="65">
      <c r="A65" s="4"/>
      <c r="B65" s="66" t="s">
        <v>31</v>
      </c>
      <c r="C65" s="67"/>
      <c r="D65" s="6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33"/>
      <c r="Y65" s="133"/>
      <c r="Z65" s="133"/>
      <c r="AA65" s="133"/>
      <c r="AB65" s="133"/>
      <c r="AC65" s="134"/>
      <c r="AD65" s="134"/>
      <c r="AE65" s="134"/>
      <c r="AF65" s="9"/>
      <c r="AG65" s="9"/>
      <c r="AH65" s="12"/>
      <c r="AI65" s="12"/>
      <c r="AJ65" s="12"/>
      <c r="AK65" s="12"/>
      <c r="AL65" s="132"/>
      <c r="AM65" s="12"/>
    </row>
    <row r="66">
      <c r="A66" s="12"/>
      <c r="B66" s="21"/>
      <c r="C66" s="123" t="s">
        <v>23</v>
      </c>
      <c r="D66" s="51"/>
      <c r="E66" s="120">
        <v>2.0</v>
      </c>
      <c r="F66" s="51">
        <v>1.0</v>
      </c>
      <c r="G66" s="51">
        <v>13.0</v>
      </c>
      <c r="H66" s="51"/>
      <c r="I66" s="51">
        <v>9.0</v>
      </c>
      <c r="J66" s="51"/>
      <c r="K66" s="51"/>
      <c r="L66" s="51">
        <v>1.0</v>
      </c>
      <c r="M66" s="51"/>
      <c r="N66" s="51"/>
      <c r="O66" s="51">
        <v>11.0</v>
      </c>
      <c r="P66" s="51">
        <v>2.0</v>
      </c>
      <c r="Q66" s="51"/>
      <c r="R66" s="51"/>
      <c r="S66" s="51"/>
      <c r="T66" s="51">
        <v>2.0</v>
      </c>
      <c r="U66" s="51"/>
      <c r="V66" s="51">
        <v>12.0</v>
      </c>
      <c r="W66" s="122">
        <f t="shared" ref="W66:W67" si="134">SUM(D66:V66)</f>
        <v>53</v>
      </c>
      <c r="X66" s="125">
        <f t="shared" ref="X66:X67" si="135">SUM(F66,G66,H66,I66,J66,K66,N66,O66,P66,U66,V66,L66,M66,Q66,R66)</f>
        <v>49</v>
      </c>
      <c r="Y66" s="125">
        <f t="shared" ref="Y66:Y67" si="136">SUM(D66,E66,L66,M66,Q66,R66,S66,T66)</f>
        <v>5</v>
      </c>
      <c r="Z66" s="125">
        <f t="shared" ref="Z66:Z67" si="137">SUM(H66:R66)</f>
        <v>23</v>
      </c>
      <c r="AA66" s="125">
        <f t="shared" ref="AA66:AA67" si="138">SUM(F66,G66,U66,V66)</f>
        <v>26</v>
      </c>
      <c r="AB66" s="125">
        <f t="shared" ref="AB66:AB67" si="139">SUM(E66,G66,H66,I66,L66,N66,O66,Q66,T66,V66)</f>
        <v>50</v>
      </c>
      <c r="AC66" s="127">
        <f t="shared" ref="AC66:AC67" si="140">(X66/W66*100-50)*2</f>
        <v>84.90566038</v>
      </c>
      <c r="AD66" s="127">
        <f t="shared" ref="AD66:AD67" si="141">(Z66/W66*100-50)*2</f>
        <v>-13.20754717</v>
      </c>
      <c r="AE66" s="127">
        <f t="shared" ref="AE66:AE67" si="142">AA66/W66/0.5*100</f>
        <v>98.11320755</v>
      </c>
      <c r="AF66" s="128">
        <f>Y66/W66*100</f>
        <v>9.433962264</v>
      </c>
      <c r="AG66" s="128">
        <f t="shared" ref="AG66:AG67" si="143">(AB66/W66*100-50)*2</f>
        <v>88.67924528</v>
      </c>
      <c r="AH66" s="129">
        <f t="shared" ref="AH66:AL66" si="133">AVERAGE(AC66:AC67)</f>
        <v>92.45283019</v>
      </c>
      <c r="AI66" s="129">
        <f t="shared" si="133"/>
        <v>2.771226415</v>
      </c>
      <c r="AJ66" s="129">
        <f t="shared" si="133"/>
        <v>89.68160377</v>
      </c>
      <c r="AK66" s="130">
        <f t="shared" si="133"/>
        <v>4.716981132</v>
      </c>
      <c r="AL66" s="131">
        <f t="shared" si="133"/>
        <v>94.33962264</v>
      </c>
      <c r="AM66" s="12"/>
    </row>
    <row r="67">
      <c r="A67" s="12"/>
      <c r="B67" s="21"/>
      <c r="C67" s="51" t="s">
        <v>25</v>
      </c>
      <c r="D67" s="65"/>
      <c r="E67" s="65"/>
      <c r="F67" s="65"/>
      <c r="G67" s="65">
        <v>16.0</v>
      </c>
      <c r="H67" s="65"/>
      <c r="I67" s="65">
        <v>10.0</v>
      </c>
      <c r="J67" s="65"/>
      <c r="K67" s="65"/>
      <c r="L67" s="65"/>
      <c r="M67" s="65"/>
      <c r="N67" s="65"/>
      <c r="O67" s="65">
        <v>28.0</v>
      </c>
      <c r="P67" s="65"/>
      <c r="Q67" s="65"/>
      <c r="R67" s="65"/>
      <c r="S67" s="65"/>
      <c r="T67" s="65"/>
      <c r="U67" s="51"/>
      <c r="V67" s="65">
        <v>10.0</v>
      </c>
      <c r="W67" s="122">
        <f t="shared" si="134"/>
        <v>64</v>
      </c>
      <c r="X67" s="125">
        <f t="shared" si="135"/>
        <v>64</v>
      </c>
      <c r="Y67" s="125">
        <f t="shared" si="136"/>
        <v>0</v>
      </c>
      <c r="Z67" s="125">
        <f t="shared" si="137"/>
        <v>38</v>
      </c>
      <c r="AA67" s="125">
        <f t="shared" si="138"/>
        <v>26</v>
      </c>
      <c r="AB67" s="125">
        <f t="shared" si="139"/>
        <v>64</v>
      </c>
      <c r="AC67" s="127">
        <f t="shared" si="140"/>
        <v>100</v>
      </c>
      <c r="AD67" s="127">
        <f t="shared" si="141"/>
        <v>18.75</v>
      </c>
      <c r="AE67" s="127">
        <f t="shared" si="142"/>
        <v>81.25</v>
      </c>
      <c r="AF67" s="128">
        <f>Y67/W67/0.5*100</f>
        <v>0</v>
      </c>
      <c r="AG67" s="128">
        <f t="shared" si="143"/>
        <v>100</v>
      </c>
      <c r="AH67" s="12"/>
      <c r="AI67" s="12"/>
      <c r="AJ67" s="12"/>
      <c r="AK67" s="12"/>
      <c r="AL67" s="132"/>
      <c r="AM67" s="12"/>
    </row>
    <row r="68">
      <c r="A68" s="1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</row>
    <row r="69">
      <c r="A69" s="4"/>
      <c r="B69" s="80"/>
      <c r="C69" s="82" t="s">
        <v>69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0"/>
      <c r="AI69" s="80"/>
      <c r="AJ69" s="80"/>
      <c r="AK69" s="83"/>
      <c r="AL69" s="80"/>
      <c r="AM69" s="80"/>
    </row>
    <row r="70">
      <c r="A70" s="4"/>
      <c r="B70" s="36" t="s">
        <v>8</v>
      </c>
      <c r="C70" s="88" t="s">
        <v>9</v>
      </c>
      <c r="D70" s="39" t="s">
        <v>10</v>
      </c>
      <c r="E70" s="39" t="s">
        <v>38</v>
      </c>
      <c r="F70" s="39"/>
      <c r="G70" s="39" t="s">
        <v>40</v>
      </c>
      <c r="H70" s="40" t="s">
        <v>11</v>
      </c>
      <c r="I70" s="40" t="s">
        <v>12</v>
      </c>
      <c r="J70" s="40" t="s">
        <v>41</v>
      </c>
      <c r="K70" s="40" t="s">
        <v>13</v>
      </c>
      <c r="L70" s="40" t="s">
        <v>42</v>
      </c>
      <c r="M70" s="40" t="s">
        <v>43</v>
      </c>
      <c r="N70" s="42" t="s">
        <v>15</v>
      </c>
      <c r="O70" s="42" t="s">
        <v>16</v>
      </c>
      <c r="P70" s="42" t="s">
        <v>35</v>
      </c>
      <c r="Q70" s="42" t="s">
        <v>44</v>
      </c>
      <c r="R70" s="42" t="s">
        <v>17</v>
      </c>
      <c r="S70" s="44" t="s">
        <v>18</v>
      </c>
      <c r="T70" s="44" t="s">
        <v>45</v>
      </c>
      <c r="U70" s="44" t="s">
        <v>46</v>
      </c>
      <c r="V70" s="44" t="s">
        <v>47</v>
      </c>
      <c r="W70" s="44" t="s">
        <v>19</v>
      </c>
      <c r="X70" s="44" t="s">
        <v>48</v>
      </c>
      <c r="Y70" s="44" t="s">
        <v>49</v>
      </c>
      <c r="Z70" s="44" t="s">
        <v>50</v>
      </c>
      <c r="AA70" s="107" t="s">
        <v>51</v>
      </c>
      <c r="AB70" s="44" t="s">
        <v>52</v>
      </c>
      <c r="AC70" s="108" t="s">
        <v>53</v>
      </c>
      <c r="AD70" s="109" t="s">
        <v>54</v>
      </c>
      <c r="AE70" s="110" t="s">
        <v>55</v>
      </c>
      <c r="AF70" s="111" t="s">
        <v>57</v>
      </c>
      <c r="AG70" s="26" t="s">
        <v>21</v>
      </c>
      <c r="AH70" s="112" t="s">
        <v>58</v>
      </c>
      <c r="AI70" s="112" t="s">
        <v>59</v>
      </c>
      <c r="AJ70" s="114" t="s">
        <v>60</v>
      </c>
      <c r="AK70" s="117" t="s">
        <v>57</v>
      </c>
      <c r="AL70" s="104" t="s">
        <v>66</v>
      </c>
      <c r="AM70" s="12"/>
    </row>
    <row r="71">
      <c r="A71" s="12"/>
      <c r="B71" s="12"/>
      <c r="C71" s="119" t="s">
        <v>23</v>
      </c>
      <c r="D71" s="51"/>
      <c r="E71" s="51">
        <v>1.0</v>
      </c>
      <c r="F71" s="51"/>
      <c r="G71" s="51">
        <v>8.0</v>
      </c>
      <c r="H71" s="51"/>
      <c r="I71" s="51">
        <v>17.0</v>
      </c>
      <c r="J71" s="51"/>
      <c r="K71" s="51"/>
      <c r="L71" s="51">
        <v>2.0</v>
      </c>
      <c r="M71" s="51"/>
      <c r="N71" s="51"/>
      <c r="O71" s="51">
        <v>21.0</v>
      </c>
      <c r="P71" s="51"/>
      <c r="Q71" s="51">
        <v>1.0</v>
      </c>
      <c r="R71" s="51"/>
      <c r="S71" s="51"/>
      <c r="T71" s="51">
        <v>6.0</v>
      </c>
      <c r="U71" s="51">
        <v>1.0</v>
      </c>
      <c r="V71" s="51">
        <v>5.0</v>
      </c>
      <c r="W71" s="122">
        <f t="shared" ref="W71:W72" si="145">SUM(D71:V71)</f>
        <v>62</v>
      </c>
      <c r="X71" s="125">
        <f t="shared" ref="X71:X72" si="146">SUM(F71,G71,H71,I71,J71,K71,N71,O71,P71,U71,V71,L71,M71,Q71,R71)</f>
        <v>55</v>
      </c>
      <c r="Y71" s="125">
        <f t="shared" ref="Y71:Y72" si="147">SUM(D71,E71,L71,M71,Q71,R71,S71,T71)</f>
        <v>10</v>
      </c>
      <c r="Z71" s="125">
        <f t="shared" ref="Z71:Z72" si="148">SUM(H71:R71)</f>
        <v>41</v>
      </c>
      <c r="AA71" s="125">
        <f t="shared" ref="AA71:AA72" si="149">SUM(F71,G71,U71,V71)</f>
        <v>14</v>
      </c>
      <c r="AB71" s="125">
        <f t="shared" ref="AB71:AB72" si="150">SUM(E71,G71,H71,I71,L71,N71,O71,Q71,T71,V71)</f>
        <v>61</v>
      </c>
      <c r="AC71" s="127">
        <f t="shared" ref="AC71:AC72" si="151">(X71/W71*100-50)*2</f>
        <v>77.41935484</v>
      </c>
      <c r="AD71" s="127">
        <f t="shared" ref="AD71:AD72" si="152">(Z71/W71*100-50)*2</f>
        <v>32.25806452</v>
      </c>
      <c r="AE71" s="127">
        <f t="shared" ref="AE71:AE72" si="153">AA71/W71/0.5*100</f>
        <v>45.16129032</v>
      </c>
      <c r="AF71" s="128">
        <f t="shared" ref="AF71:AF72" si="154">Y71/W71*100</f>
        <v>16.12903226</v>
      </c>
      <c r="AG71" s="128">
        <f t="shared" ref="AG71:AG72" si="155">(AB71/W71*100-50)*2</f>
        <v>96.77419355</v>
      </c>
      <c r="AH71" s="129">
        <f t="shared" ref="AH71:AL71" si="144">AVERAGE(AC71:AC72)</f>
        <v>88.70967742</v>
      </c>
      <c r="AI71" s="129">
        <f t="shared" si="144"/>
        <v>20.54079696</v>
      </c>
      <c r="AJ71" s="129">
        <f t="shared" si="144"/>
        <v>68.16888046</v>
      </c>
      <c r="AK71" s="130">
        <f t="shared" si="144"/>
        <v>8.064516129</v>
      </c>
      <c r="AL71" s="131">
        <f t="shared" si="144"/>
        <v>98.38709677</v>
      </c>
      <c r="AM71" s="12"/>
    </row>
    <row r="72">
      <c r="A72" s="12"/>
      <c r="B72" s="78"/>
      <c r="C72" s="123" t="s">
        <v>25</v>
      </c>
      <c r="D72" s="65"/>
      <c r="E72" s="65"/>
      <c r="F72" s="65"/>
      <c r="G72" s="65">
        <v>16.0</v>
      </c>
      <c r="H72" s="65"/>
      <c r="I72" s="65">
        <v>12.0</v>
      </c>
      <c r="J72" s="65"/>
      <c r="K72" s="65"/>
      <c r="L72" s="65"/>
      <c r="M72" s="65"/>
      <c r="N72" s="65"/>
      <c r="O72" s="65">
        <v>25.0</v>
      </c>
      <c r="P72" s="65"/>
      <c r="Q72" s="65"/>
      <c r="R72" s="65"/>
      <c r="S72" s="65"/>
      <c r="T72" s="65"/>
      <c r="U72" s="65"/>
      <c r="V72" s="65">
        <v>15.0</v>
      </c>
      <c r="W72" s="122">
        <f t="shared" si="145"/>
        <v>68</v>
      </c>
      <c r="X72" s="125">
        <f t="shared" si="146"/>
        <v>68</v>
      </c>
      <c r="Y72" s="125">
        <f t="shared" si="147"/>
        <v>0</v>
      </c>
      <c r="Z72" s="125">
        <f t="shared" si="148"/>
        <v>37</v>
      </c>
      <c r="AA72" s="125">
        <f t="shared" si="149"/>
        <v>31</v>
      </c>
      <c r="AB72" s="125">
        <f t="shared" si="150"/>
        <v>68</v>
      </c>
      <c r="AC72" s="127">
        <f t="shared" si="151"/>
        <v>100</v>
      </c>
      <c r="AD72" s="127">
        <f t="shared" si="152"/>
        <v>8.823529412</v>
      </c>
      <c r="AE72" s="127">
        <f t="shared" si="153"/>
        <v>91.17647059</v>
      </c>
      <c r="AF72" s="128">
        <f t="shared" si="154"/>
        <v>0</v>
      </c>
      <c r="AG72" s="128">
        <f t="shared" si="155"/>
        <v>100</v>
      </c>
      <c r="AH72" s="12"/>
      <c r="AI72" s="12"/>
      <c r="AJ72" s="12"/>
      <c r="AK72" s="12"/>
      <c r="AL72" s="132"/>
      <c r="AM72" s="12"/>
    </row>
    <row r="73">
      <c r="A73" s="4"/>
      <c r="B73" s="66" t="s">
        <v>27</v>
      </c>
      <c r="C73" s="67"/>
      <c r="D73" s="6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67"/>
      <c r="W73" s="98"/>
      <c r="X73" s="133"/>
      <c r="Y73" s="133"/>
      <c r="Z73" s="133"/>
      <c r="AA73" s="133"/>
      <c r="AB73" s="133"/>
      <c r="AC73" s="134"/>
      <c r="AD73" s="134"/>
      <c r="AE73" s="134"/>
      <c r="AF73" s="9"/>
      <c r="AG73" s="9"/>
      <c r="AH73" s="12"/>
      <c r="AI73" s="12"/>
      <c r="AJ73" s="12"/>
      <c r="AK73" s="12"/>
      <c r="AL73" s="132"/>
      <c r="AM73" s="12"/>
    </row>
    <row r="74">
      <c r="A74" s="12"/>
      <c r="B74" s="21"/>
      <c r="C74" s="123" t="s">
        <v>23</v>
      </c>
      <c r="D74" s="51"/>
      <c r="E74" s="51">
        <v>1.0</v>
      </c>
      <c r="F74" s="51">
        <v>2.0</v>
      </c>
      <c r="G74" s="51">
        <v>8.0</v>
      </c>
      <c r="H74" s="51">
        <v>1.0</v>
      </c>
      <c r="I74" s="51">
        <v>10.0</v>
      </c>
      <c r="J74" s="51"/>
      <c r="K74" s="51"/>
      <c r="L74" s="51">
        <v>3.0</v>
      </c>
      <c r="M74" s="51"/>
      <c r="N74" s="51"/>
      <c r="O74" s="51">
        <v>13.0</v>
      </c>
      <c r="P74" s="51">
        <v>3.0</v>
      </c>
      <c r="Q74" s="51">
        <v>5.0</v>
      </c>
      <c r="R74" s="51"/>
      <c r="S74" s="51"/>
      <c r="T74" s="51">
        <v>6.0</v>
      </c>
      <c r="U74" s="51">
        <v>2.0</v>
      </c>
      <c r="V74" s="51">
        <v>7.0</v>
      </c>
      <c r="W74" s="122">
        <f t="shared" ref="W74:W75" si="157">SUM(D74:V74)</f>
        <v>61</v>
      </c>
      <c r="X74" s="125">
        <f t="shared" ref="X74:X75" si="158">SUM(F74,G74,H74,I74,J74,K74,N74,O74,P74,U74,V74,L74,M74,Q74,R74)</f>
        <v>54</v>
      </c>
      <c r="Y74" s="125">
        <f t="shared" ref="Y74:Y75" si="159">SUM(D74,E74,L74,M74,Q74,R74,S74,T74)</f>
        <v>15</v>
      </c>
      <c r="Z74" s="125">
        <f t="shared" ref="Z74:Z75" si="160">SUM(H74:R74)</f>
        <v>35</v>
      </c>
      <c r="AA74" s="125">
        <f t="shared" ref="AA74:AA75" si="161">SUM(F74,G74,U74,V74)</f>
        <v>19</v>
      </c>
      <c r="AB74" s="125">
        <f t="shared" ref="AB74:AB75" si="162">SUM(E74,G74,H74,I74,L74,N74,O74,Q74,T74,V74)</f>
        <v>54</v>
      </c>
      <c r="AC74" s="127">
        <f t="shared" ref="AC74:AC75" si="163">(X74/W74*100-50)*2</f>
        <v>77.04918033</v>
      </c>
      <c r="AD74" s="127">
        <f t="shared" ref="AD74:AD75" si="164">(Z74/W74*100-50)*2</f>
        <v>14.75409836</v>
      </c>
      <c r="AE74" s="127">
        <f t="shared" ref="AE74:AE75" si="165">AA74/W74/0.5*100</f>
        <v>62.29508197</v>
      </c>
      <c r="AF74" s="128">
        <f t="shared" ref="AF74:AF75" si="166">Y74/W74*100</f>
        <v>24.59016393</v>
      </c>
      <c r="AG74" s="128">
        <f t="shared" ref="AG74:AG75" si="167">(AB74/W74*100-50)*2</f>
        <v>77.04918033</v>
      </c>
      <c r="AH74" s="129">
        <f t="shared" ref="AH74:AL74" si="156">AVERAGE(AC74:AC75)</f>
        <v>88.52459016</v>
      </c>
      <c r="AI74" s="129">
        <f t="shared" si="156"/>
        <v>-5.888256942</v>
      </c>
      <c r="AJ74" s="129">
        <f t="shared" si="156"/>
        <v>94.41284711</v>
      </c>
      <c r="AK74" s="130">
        <f t="shared" si="156"/>
        <v>12.29508197</v>
      </c>
      <c r="AL74" s="131">
        <f t="shared" si="156"/>
        <v>66.07561057</v>
      </c>
      <c r="AM74" s="12"/>
    </row>
    <row r="75">
      <c r="A75" s="12"/>
      <c r="B75" s="62"/>
      <c r="C75" s="51" t="s">
        <v>25</v>
      </c>
      <c r="D75" s="65"/>
      <c r="E75" s="65"/>
      <c r="F75" s="65">
        <v>4.0</v>
      </c>
      <c r="G75" s="65">
        <v>9.0</v>
      </c>
      <c r="H75" s="65"/>
      <c r="I75" s="65">
        <v>10.0</v>
      </c>
      <c r="J75" s="65"/>
      <c r="K75" s="65"/>
      <c r="L75" s="65"/>
      <c r="M75" s="65"/>
      <c r="N75" s="65"/>
      <c r="O75" s="65">
        <v>8.0</v>
      </c>
      <c r="P75" s="65"/>
      <c r="Q75" s="65"/>
      <c r="R75" s="65"/>
      <c r="S75" s="65"/>
      <c r="T75" s="65"/>
      <c r="U75" s="65">
        <v>7.0</v>
      </c>
      <c r="V75" s="65">
        <v>11.0</v>
      </c>
      <c r="W75" s="122">
        <f t="shared" si="157"/>
        <v>49</v>
      </c>
      <c r="X75" s="125">
        <f t="shared" si="158"/>
        <v>49</v>
      </c>
      <c r="Y75" s="125">
        <f t="shared" si="159"/>
        <v>0</v>
      </c>
      <c r="Z75" s="125">
        <f t="shared" si="160"/>
        <v>18</v>
      </c>
      <c r="AA75" s="125">
        <f t="shared" si="161"/>
        <v>31</v>
      </c>
      <c r="AB75" s="125">
        <f t="shared" si="162"/>
        <v>38</v>
      </c>
      <c r="AC75" s="127">
        <f t="shared" si="163"/>
        <v>100</v>
      </c>
      <c r="AD75" s="127">
        <f t="shared" si="164"/>
        <v>-26.53061224</v>
      </c>
      <c r="AE75" s="127">
        <f t="shared" si="165"/>
        <v>126.5306122</v>
      </c>
      <c r="AF75" s="128">
        <f t="shared" si="166"/>
        <v>0</v>
      </c>
      <c r="AG75" s="128">
        <f t="shared" si="167"/>
        <v>55.10204082</v>
      </c>
      <c r="AH75" s="12"/>
      <c r="AI75" s="12"/>
      <c r="AJ75" s="12"/>
      <c r="AK75" s="12"/>
      <c r="AL75" s="132"/>
      <c r="AM75" s="12"/>
    </row>
    <row r="76">
      <c r="A76" s="4"/>
      <c r="B76" s="66" t="s">
        <v>31</v>
      </c>
      <c r="C76" s="67"/>
      <c r="D76" s="6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33"/>
      <c r="Y76" s="133"/>
      <c r="Z76" s="133"/>
      <c r="AA76" s="133"/>
      <c r="AB76" s="133"/>
      <c r="AC76" s="134"/>
      <c r="AD76" s="134"/>
      <c r="AE76" s="134"/>
      <c r="AF76" s="9"/>
      <c r="AG76" s="9"/>
      <c r="AH76" s="12"/>
      <c r="AI76" s="12"/>
      <c r="AJ76" s="12"/>
      <c r="AK76" s="12"/>
      <c r="AL76" s="132"/>
      <c r="AM76" s="12"/>
    </row>
    <row r="77">
      <c r="A77" s="12"/>
      <c r="B77" s="21"/>
      <c r="C77" s="123" t="s">
        <v>23</v>
      </c>
      <c r="D77" s="51"/>
      <c r="E77" s="51"/>
      <c r="F77" s="51"/>
      <c r="G77" s="51">
        <v>3.0</v>
      </c>
      <c r="H77" s="51"/>
      <c r="I77" s="51">
        <v>22.0</v>
      </c>
      <c r="J77" s="51"/>
      <c r="K77" s="51"/>
      <c r="L77" s="51">
        <v>3.0</v>
      </c>
      <c r="M77" s="51"/>
      <c r="N77" s="51">
        <v>1.0</v>
      </c>
      <c r="O77" s="51">
        <v>23.0</v>
      </c>
      <c r="P77" s="51"/>
      <c r="Q77" s="51">
        <v>4.0</v>
      </c>
      <c r="R77" s="51"/>
      <c r="S77" s="51"/>
      <c r="T77" s="51">
        <v>5.0</v>
      </c>
      <c r="U77" s="51"/>
      <c r="V77" s="51">
        <v>10.0</v>
      </c>
      <c r="W77" s="122">
        <f t="shared" ref="W77:W78" si="169">SUM(D77:V77)</f>
        <v>71</v>
      </c>
      <c r="X77" s="125">
        <f t="shared" ref="X77:X78" si="170">SUM(F77,G77,H77,I77,J77,K77,N77,O77,P77,U77,V77,L77,M77,Q77,R77)</f>
        <v>66</v>
      </c>
      <c r="Y77" s="125">
        <f t="shared" ref="Y77:Y78" si="171">SUM(D77,E77,L77,M77,Q77,R77,S77,T77)</f>
        <v>12</v>
      </c>
      <c r="Z77" s="125">
        <f t="shared" ref="Z77:Z78" si="172">SUM(H77:R77)</f>
        <v>53</v>
      </c>
      <c r="AA77" s="125">
        <f t="shared" ref="AA77:AA78" si="173">SUM(F77,G77,U77,V77)</f>
        <v>13</v>
      </c>
      <c r="AB77" s="125">
        <f t="shared" ref="AB77:AB78" si="174">SUM(E77,G77,H77,I77,L77,N77,O77,Q77,T77,V77)</f>
        <v>71</v>
      </c>
      <c r="AC77" s="127">
        <f t="shared" ref="AC77:AC78" si="175">(X77/W77*100-50)*2</f>
        <v>85.91549296</v>
      </c>
      <c r="AD77" s="127">
        <f t="shared" ref="AD77:AD78" si="176">(Z77/W77*100-50)*2</f>
        <v>49.29577465</v>
      </c>
      <c r="AE77" s="127">
        <f t="shared" ref="AE77:AE78" si="177">AA77/W77/0.5*100</f>
        <v>36.61971831</v>
      </c>
      <c r="AF77" s="128">
        <f>Y77/W77*100</f>
        <v>16.90140845</v>
      </c>
      <c r="AG77" s="128">
        <f t="shared" ref="AG77:AG78" si="178">(AB77/W77*100-50)*2</f>
        <v>100</v>
      </c>
      <c r="AH77" s="129">
        <f t="shared" ref="AH77:AL77" si="168">AVERAGE(AC77:AC78)</f>
        <v>92.95774648</v>
      </c>
      <c r="AI77" s="129">
        <f t="shared" si="168"/>
        <v>6.647887324</v>
      </c>
      <c r="AJ77" s="129">
        <f t="shared" si="168"/>
        <v>86.30985915</v>
      </c>
      <c r="AK77" s="130">
        <f t="shared" si="168"/>
        <v>8.450704225</v>
      </c>
      <c r="AL77" s="131">
        <f t="shared" si="168"/>
        <v>100</v>
      </c>
      <c r="AM77" s="12"/>
    </row>
    <row r="78">
      <c r="A78" s="12"/>
      <c r="B78" s="21"/>
      <c r="C78" s="51" t="s">
        <v>25</v>
      </c>
      <c r="D78" s="65"/>
      <c r="E78" s="65"/>
      <c r="F78" s="65"/>
      <c r="G78" s="65">
        <v>13.0</v>
      </c>
      <c r="H78" s="65"/>
      <c r="I78" s="65">
        <v>7.0</v>
      </c>
      <c r="J78" s="65"/>
      <c r="K78" s="65"/>
      <c r="L78" s="65"/>
      <c r="M78" s="65"/>
      <c r="N78" s="65"/>
      <c r="O78" s="65">
        <v>9.0</v>
      </c>
      <c r="P78" s="65"/>
      <c r="Q78" s="65"/>
      <c r="R78" s="65"/>
      <c r="S78" s="65"/>
      <c r="T78" s="65"/>
      <c r="U78" s="65"/>
      <c r="V78" s="65">
        <v>21.0</v>
      </c>
      <c r="W78" s="122">
        <f t="shared" si="169"/>
        <v>50</v>
      </c>
      <c r="X78" s="125">
        <f t="shared" si="170"/>
        <v>50</v>
      </c>
      <c r="Y78" s="125">
        <f t="shared" si="171"/>
        <v>0</v>
      </c>
      <c r="Z78" s="125">
        <f t="shared" si="172"/>
        <v>16</v>
      </c>
      <c r="AA78" s="125">
        <f t="shared" si="173"/>
        <v>34</v>
      </c>
      <c r="AB78" s="125">
        <f t="shared" si="174"/>
        <v>50</v>
      </c>
      <c r="AC78" s="127">
        <f t="shared" si="175"/>
        <v>100</v>
      </c>
      <c r="AD78" s="127">
        <f t="shared" si="176"/>
        <v>-36</v>
      </c>
      <c r="AE78" s="127">
        <f t="shared" si="177"/>
        <v>136</v>
      </c>
      <c r="AF78" s="128">
        <f>Y78/W78/0.5*100</f>
        <v>0</v>
      </c>
      <c r="AG78" s="128">
        <f t="shared" si="178"/>
        <v>100</v>
      </c>
      <c r="AH78" s="12"/>
      <c r="AI78" s="12"/>
      <c r="AJ78" s="12"/>
      <c r="AK78" s="12"/>
      <c r="AL78" s="132"/>
      <c r="AM78" s="12"/>
    </row>
    <row r="79">
      <c r="A79" s="12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12"/>
      <c r="AM79" s="12"/>
    </row>
    <row r="80">
      <c r="A80" s="4"/>
      <c r="B80" s="147"/>
      <c r="C80" s="148" t="s">
        <v>70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0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7"/>
      <c r="AI80" s="147"/>
      <c r="AJ80" s="147"/>
      <c r="AK80" s="149"/>
      <c r="AL80" s="78"/>
      <c r="AM80" s="12"/>
    </row>
    <row r="81">
      <c r="A81" s="4"/>
      <c r="B81" s="36" t="s">
        <v>8</v>
      </c>
      <c r="C81" s="88" t="s">
        <v>9</v>
      </c>
      <c r="D81" s="39" t="s">
        <v>10</v>
      </c>
      <c r="E81" s="39" t="s">
        <v>38</v>
      </c>
      <c r="F81" s="39" t="s">
        <v>39</v>
      </c>
      <c r="G81" s="39" t="s">
        <v>40</v>
      </c>
      <c r="H81" s="40" t="s">
        <v>11</v>
      </c>
      <c r="I81" s="40" t="s">
        <v>12</v>
      </c>
      <c r="J81" s="40" t="s">
        <v>41</v>
      </c>
      <c r="K81" s="40" t="s">
        <v>13</v>
      </c>
      <c r="L81" s="40" t="s">
        <v>42</v>
      </c>
      <c r="M81" s="40" t="s">
        <v>43</v>
      </c>
      <c r="N81" s="42" t="s">
        <v>15</v>
      </c>
      <c r="O81" s="42" t="s">
        <v>16</v>
      </c>
      <c r="P81" s="42" t="s">
        <v>35</v>
      </c>
      <c r="Q81" s="42" t="s">
        <v>44</v>
      </c>
      <c r="R81" s="42" t="s">
        <v>17</v>
      </c>
      <c r="S81" s="44" t="s">
        <v>18</v>
      </c>
      <c r="T81" s="44" t="s">
        <v>45</v>
      </c>
      <c r="U81" s="44" t="s">
        <v>46</v>
      </c>
      <c r="V81" s="44" t="s">
        <v>47</v>
      </c>
      <c r="W81" s="44" t="s">
        <v>19</v>
      </c>
      <c r="X81" s="44" t="s">
        <v>48</v>
      </c>
      <c r="Y81" s="44" t="s">
        <v>49</v>
      </c>
      <c r="Z81" s="44" t="s">
        <v>50</v>
      </c>
      <c r="AA81" s="107" t="s">
        <v>51</v>
      </c>
      <c r="AB81" s="44" t="s">
        <v>52</v>
      </c>
      <c r="AC81" s="108" t="s">
        <v>53</v>
      </c>
      <c r="AD81" s="109" t="s">
        <v>54</v>
      </c>
      <c r="AE81" s="110" t="s">
        <v>55</v>
      </c>
      <c r="AF81" s="111" t="s">
        <v>57</v>
      </c>
      <c r="AG81" s="26" t="s">
        <v>21</v>
      </c>
      <c r="AH81" s="112" t="s">
        <v>58</v>
      </c>
      <c r="AI81" s="112" t="s">
        <v>59</v>
      </c>
      <c r="AJ81" s="114" t="s">
        <v>60</v>
      </c>
      <c r="AK81" s="117" t="s">
        <v>57</v>
      </c>
      <c r="AL81" s="104" t="s">
        <v>66</v>
      </c>
      <c r="AM81" s="12"/>
    </row>
    <row r="82">
      <c r="A82" s="12"/>
      <c r="B82" s="12"/>
      <c r="C82" s="119" t="s">
        <v>23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>
        <v>28.0</v>
      </c>
      <c r="Q82" s="51"/>
      <c r="R82" s="51"/>
      <c r="S82" s="51"/>
      <c r="T82" s="51">
        <v>1.0</v>
      </c>
      <c r="U82" s="51"/>
      <c r="V82" s="51">
        <v>26.0</v>
      </c>
      <c r="W82" s="122">
        <f t="shared" ref="W82:W83" si="180">SUM(D82:V82)</f>
        <v>55</v>
      </c>
      <c r="X82" s="125">
        <f t="shared" ref="X82:X83" si="181">SUM(F82,G82,H82,I82,J82,K82,N82,O82,P82,U82,V82,L82,M82,Q82,R82)</f>
        <v>54</v>
      </c>
      <c r="Y82" s="125">
        <f t="shared" ref="Y82:Y83" si="182">SUM(D82,E82,L82,M82,Q82,R82,S82,T82)</f>
        <v>1</v>
      </c>
      <c r="Z82" s="125">
        <f t="shared" ref="Z82:Z83" si="183">SUM(H82:R82)</f>
        <v>28</v>
      </c>
      <c r="AA82" s="125">
        <f t="shared" ref="AA82:AA83" si="184">SUM(F82,G82,U82,V82)</f>
        <v>26</v>
      </c>
      <c r="AB82" s="125">
        <f t="shared" ref="AB82:AB83" si="185">SUM(E82,G82,H82,I82,L82,N82,O82,Q82,T82,V82)</f>
        <v>27</v>
      </c>
      <c r="AC82" s="127">
        <f t="shared" ref="AC82:AC83" si="186">(X82/W82*100-50)*2</f>
        <v>96.36363636</v>
      </c>
      <c r="AD82" s="127">
        <f>(Z82/W82*100-50)*2</f>
        <v>1.818181818</v>
      </c>
      <c r="AE82" s="127">
        <f>AA82/W82/0.5*100</f>
        <v>94.54545455</v>
      </c>
      <c r="AF82" s="128">
        <f t="shared" ref="AF82:AF83" si="187">Y82/W82*100</f>
        <v>1.818181818</v>
      </c>
      <c r="AG82" s="128">
        <f>(AB82/W82*100-50)*2</f>
        <v>-1.818181818</v>
      </c>
      <c r="AH82" s="131">
        <f t="shared" ref="AH82:AK82" si="179">AVERAGE(AC82:AC83)</f>
        <v>96.45768025</v>
      </c>
      <c r="AI82" s="131">
        <f t="shared" si="179"/>
        <v>0.9090909091</v>
      </c>
      <c r="AJ82" s="131">
        <f t="shared" si="179"/>
        <v>95.54858934</v>
      </c>
      <c r="AK82" s="130">
        <f t="shared" si="179"/>
        <v>1.771159875</v>
      </c>
      <c r="AL82" s="131">
        <f>AG83</f>
        <v>100</v>
      </c>
      <c r="AM82" s="12"/>
    </row>
    <row r="83">
      <c r="A83" s="12"/>
      <c r="B83" s="78"/>
      <c r="C83" s="123" t="s">
        <v>25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>
        <v>27.0</v>
      </c>
      <c r="P83" s="65"/>
      <c r="Q83" s="65"/>
      <c r="R83" s="65"/>
      <c r="S83" s="65"/>
      <c r="T83" s="65">
        <v>1.0</v>
      </c>
      <c r="U83" s="51"/>
      <c r="V83" s="65">
        <v>30.0</v>
      </c>
      <c r="W83" s="122">
        <f t="shared" si="180"/>
        <v>58</v>
      </c>
      <c r="X83" s="125">
        <f t="shared" si="181"/>
        <v>57</v>
      </c>
      <c r="Y83" s="125">
        <f t="shared" si="182"/>
        <v>1</v>
      </c>
      <c r="Z83" s="125">
        <f t="shared" si="183"/>
        <v>27</v>
      </c>
      <c r="AA83" s="125">
        <f t="shared" si="184"/>
        <v>30</v>
      </c>
      <c r="AB83" s="125">
        <f t="shared" si="185"/>
        <v>58</v>
      </c>
      <c r="AC83" s="127">
        <f t="shared" si="186"/>
        <v>96.55172414</v>
      </c>
      <c r="AD83" s="127">
        <v>0.0</v>
      </c>
      <c r="AE83" s="127">
        <f>AC83-AD83</f>
        <v>96.55172414</v>
      </c>
      <c r="AF83" s="128">
        <f t="shared" si="187"/>
        <v>1.724137931</v>
      </c>
      <c r="AG83" s="128">
        <f>AB83/W83*100</f>
        <v>100</v>
      </c>
      <c r="AH83" s="12"/>
      <c r="AI83" s="12"/>
      <c r="AJ83" s="12"/>
      <c r="AK83" s="12"/>
      <c r="AL83" s="132"/>
      <c r="AM83" s="12"/>
    </row>
    <row r="84">
      <c r="A84" s="4"/>
      <c r="B84" s="66" t="s">
        <v>27</v>
      </c>
      <c r="C84" s="67"/>
      <c r="D84" s="6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33"/>
      <c r="Y84" s="133"/>
      <c r="Z84" s="133"/>
      <c r="AA84" s="133"/>
      <c r="AB84" s="133"/>
      <c r="AC84" s="134"/>
      <c r="AD84" s="134"/>
      <c r="AE84" s="134"/>
      <c r="AF84" s="9"/>
      <c r="AG84" s="9"/>
      <c r="AH84" s="12"/>
      <c r="AI84" s="12"/>
      <c r="AJ84" s="12"/>
      <c r="AK84" s="12"/>
      <c r="AL84" s="132"/>
      <c r="AM84" s="12"/>
    </row>
    <row r="85">
      <c r="A85" s="12"/>
      <c r="B85" s="21"/>
      <c r="C85" s="123" t="s">
        <v>23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>
        <v>30.0</v>
      </c>
      <c r="Q85" s="51"/>
      <c r="R85" s="51"/>
      <c r="S85" s="51"/>
      <c r="T85" s="51">
        <v>2.0</v>
      </c>
      <c r="U85" s="51"/>
      <c r="V85" s="51">
        <v>23.0</v>
      </c>
      <c r="W85" s="122">
        <f t="shared" ref="W85:W86" si="189">SUM(D85:V85)</f>
        <v>55</v>
      </c>
      <c r="X85" s="125">
        <f t="shared" ref="X85:X86" si="190">SUM(F85,G85,H85,I85,J85,K85,N85,O85,P85,U85,V85,L85,M85,Q85,R85)</f>
        <v>53</v>
      </c>
      <c r="Y85" s="125">
        <f t="shared" ref="Y85:Y86" si="191">SUM(D85,E85,L85,M85,Q85,R85,S85,T85)</f>
        <v>2</v>
      </c>
      <c r="Z85" s="125">
        <f t="shared" ref="Z85:Z86" si="192">SUM(H85:R85)</f>
        <v>30</v>
      </c>
      <c r="AA85" s="125">
        <f t="shared" ref="AA85:AA86" si="193">SUM(F85,G85,U85,V85)</f>
        <v>23</v>
      </c>
      <c r="AB85" s="125">
        <f t="shared" ref="AB85:AB86" si="194">SUM(E85,G85,H85,I85,L85,N85,O85,Q85,T85,V85)</f>
        <v>25</v>
      </c>
      <c r="AC85" s="127">
        <f t="shared" ref="AC85:AC86" si="195">(X85/W85*100-50)*2</f>
        <v>92.72727273</v>
      </c>
      <c r="AD85" s="127">
        <f>(Z85/W85*100-50)*2</f>
        <v>9.090909091</v>
      </c>
      <c r="AE85" s="127">
        <f>AA85/W85/0.5*100</f>
        <v>83.63636364</v>
      </c>
      <c r="AF85" s="128">
        <f t="shared" ref="AF85:AF86" si="196">Y85/W85*100</f>
        <v>3.636363636</v>
      </c>
      <c r="AG85" s="128">
        <f>(AB85/W85*100-50)*2</f>
        <v>-9.090909091</v>
      </c>
      <c r="AH85" s="131">
        <f t="shared" ref="AH85:AK85" si="188">AVERAGE(AC85:AC86)</f>
        <v>87.59170654</v>
      </c>
      <c r="AI85" s="131">
        <f t="shared" si="188"/>
        <v>4.545454545</v>
      </c>
      <c r="AJ85" s="131">
        <f t="shared" si="188"/>
        <v>83.04625199</v>
      </c>
      <c r="AK85" s="130">
        <f t="shared" si="188"/>
        <v>6.20414673</v>
      </c>
      <c r="AL85" s="131">
        <f>AG86</f>
        <v>85.96491228</v>
      </c>
      <c r="AM85" s="12"/>
    </row>
    <row r="86">
      <c r="A86" s="12"/>
      <c r="B86" s="62"/>
      <c r="C86" s="51" t="s">
        <v>25</v>
      </c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>
        <v>27.0</v>
      </c>
      <c r="P86" s="65"/>
      <c r="Q86" s="65"/>
      <c r="R86" s="65"/>
      <c r="S86" s="65"/>
      <c r="T86" s="65">
        <v>5.0</v>
      </c>
      <c r="U86" s="51">
        <v>8.0</v>
      </c>
      <c r="V86" s="65">
        <v>17.0</v>
      </c>
      <c r="W86" s="122">
        <f t="shared" si="189"/>
        <v>57</v>
      </c>
      <c r="X86" s="125">
        <f t="shared" si="190"/>
        <v>52</v>
      </c>
      <c r="Y86" s="125">
        <f t="shared" si="191"/>
        <v>5</v>
      </c>
      <c r="Z86" s="125">
        <f t="shared" si="192"/>
        <v>27</v>
      </c>
      <c r="AA86" s="125">
        <f t="shared" si="193"/>
        <v>25</v>
      </c>
      <c r="AB86" s="125">
        <f t="shared" si="194"/>
        <v>49</v>
      </c>
      <c r="AC86" s="127">
        <f t="shared" si="195"/>
        <v>82.45614035</v>
      </c>
      <c r="AD86" s="127">
        <v>0.0</v>
      </c>
      <c r="AE86" s="127">
        <f>AC86-AD86</f>
        <v>82.45614035</v>
      </c>
      <c r="AF86" s="128">
        <f t="shared" si="196"/>
        <v>8.771929825</v>
      </c>
      <c r="AG86" s="128">
        <f>AB86/W86*100</f>
        <v>85.96491228</v>
      </c>
      <c r="AH86" s="12"/>
      <c r="AI86" s="12"/>
      <c r="AJ86" s="12"/>
      <c r="AK86" s="12"/>
      <c r="AL86" s="132"/>
      <c r="AM86" s="12"/>
    </row>
    <row r="87">
      <c r="A87" s="4"/>
      <c r="B87" s="66" t="s">
        <v>31</v>
      </c>
      <c r="C87" s="67"/>
      <c r="D87" s="6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133"/>
      <c r="Y87" s="133"/>
      <c r="Z87" s="133"/>
      <c r="AA87" s="133"/>
      <c r="AB87" s="133"/>
      <c r="AC87" s="134"/>
      <c r="AD87" s="134"/>
      <c r="AE87" s="134"/>
      <c r="AF87" s="9"/>
      <c r="AG87" s="9"/>
      <c r="AH87" s="12"/>
      <c r="AI87" s="12"/>
      <c r="AJ87" s="12"/>
      <c r="AK87" s="12"/>
      <c r="AL87" s="132"/>
      <c r="AM87" s="12"/>
    </row>
    <row r="88">
      <c r="A88" s="12"/>
      <c r="B88" s="21"/>
      <c r="C88" s="123" t="s">
        <v>23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>
        <v>32.0</v>
      </c>
      <c r="Q88" s="51"/>
      <c r="R88" s="51"/>
      <c r="S88" s="51"/>
      <c r="T88" s="51">
        <v>2.0</v>
      </c>
      <c r="U88" s="51"/>
      <c r="V88" s="51">
        <v>30.0</v>
      </c>
      <c r="W88" s="122">
        <f t="shared" ref="W88:W89" si="198">SUM(D88:V88)</f>
        <v>64</v>
      </c>
      <c r="X88" s="125">
        <f t="shared" ref="X88:X89" si="199">SUM(F88,G88,H88,I88,J88,K88,N88,O88,P88,U88,V88,L88,M88,Q88,R88)</f>
        <v>62</v>
      </c>
      <c r="Y88" s="125">
        <f t="shared" ref="Y88:Y89" si="200">SUM(D88,E88,L88,M88,Q88,R88,S88,T88)</f>
        <v>2</v>
      </c>
      <c r="Z88" s="125">
        <f t="shared" ref="Z88:Z89" si="201">SUM(H88:R88)</f>
        <v>32</v>
      </c>
      <c r="AA88" s="125">
        <f t="shared" ref="AA88:AA89" si="202">SUM(F88,G88,U88,V88)</f>
        <v>30</v>
      </c>
      <c r="AB88" s="125">
        <f t="shared" ref="AB88:AB89" si="203">SUM(E88,G88,H88,I88,L88,N88,O88,Q88,T88,V88)</f>
        <v>32</v>
      </c>
      <c r="AC88" s="127">
        <f t="shared" ref="AC88:AC89" si="204">(X88/W88*100-50)*2</f>
        <v>93.75</v>
      </c>
      <c r="AD88" s="127">
        <f>(Z88/W88*100-50)*2</f>
        <v>0</v>
      </c>
      <c r="AE88" s="127">
        <f>AA88/W88/0.5*100</f>
        <v>93.75</v>
      </c>
      <c r="AF88" s="128">
        <f t="shared" ref="AF88:AF89" si="205">Y88/W88*100</f>
        <v>3.125</v>
      </c>
      <c r="AG88" s="128">
        <f>(AB88/W88*100-50)*2</f>
        <v>0</v>
      </c>
      <c r="AH88" s="131">
        <f t="shared" ref="AH88:AK88" si="197">AVERAGE(AC88:AC89)</f>
        <v>96.875</v>
      </c>
      <c r="AI88" s="131">
        <f t="shared" si="197"/>
        <v>0</v>
      </c>
      <c r="AJ88" s="131">
        <f t="shared" si="197"/>
        <v>96.875</v>
      </c>
      <c r="AK88" s="130">
        <f t="shared" si="197"/>
        <v>1.5625</v>
      </c>
      <c r="AL88" s="131">
        <f>AG89</f>
        <v>100</v>
      </c>
      <c r="AM88" s="12"/>
    </row>
    <row r="89">
      <c r="A89" s="12"/>
      <c r="B89" s="21"/>
      <c r="C89" s="51" t="s">
        <v>25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>
        <v>47.0</v>
      </c>
      <c r="P89" s="65"/>
      <c r="Q89" s="65"/>
      <c r="R89" s="65"/>
      <c r="S89" s="65"/>
      <c r="T89" s="65"/>
      <c r="U89" s="51"/>
      <c r="V89" s="65">
        <v>51.0</v>
      </c>
      <c r="W89" s="122">
        <f t="shared" si="198"/>
        <v>98</v>
      </c>
      <c r="X89" s="125">
        <f t="shared" si="199"/>
        <v>98</v>
      </c>
      <c r="Y89" s="125">
        <f t="shared" si="200"/>
        <v>0</v>
      </c>
      <c r="Z89" s="125">
        <f t="shared" si="201"/>
        <v>47</v>
      </c>
      <c r="AA89" s="125">
        <f t="shared" si="202"/>
        <v>51</v>
      </c>
      <c r="AB89" s="125">
        <f t="shared" si="203"/>
        <v>98</v>
      </c>
      <c r="AC89" s="127">
        <f t="shared" si="204"/>
        <v>100</v>
      </c>
      <c r="AD89" s="127">
        <v>0.0</v>
      </c>
      <c r="AE89" s="127">
        <f>AC89-AD89</f>
        <v>100</v>
      </c>
      <c r="AF89" s="128">
        <f t="shared" si="205"/>
        <v>0</v>
      </c>
      <c r="AG89" s="128">
        <f>AB89/W89*100</f>
        <v>100</v>
      </c>
      <c r="AH89" s="12"/>
      <c r="AI89" s="12"/>
      <c r="AJ89" s="12"/>
      <c r="AK89" s="12"/>
      <c r="AL89" s="132"/>
      <c r="AM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</row>
    <row r="1000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9.89"/>
    <col customWidth="1" min="2" max="39" width="5.67"/>
  </cols>
  <sheetData>
    <row r="1">
      <c r="A1" s="2" t="s">
        <v>0</v>
      </c>
      <c r="B1" s="4"/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12"/>
      <c r="N1" s="12"/>
      <c r="O1" s="12"/>
      <c r="P1" s="9"/>
      <c r="Q1" s="9"/>
      <c r="R1" s="9"/>
      <c r="S1" s="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>
      <c r="A2" s="14" t="s">
        <v>2</v>
      </c>
      <c r="B2" s="16"/>
      <c r="C2" s="18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152"/>
      <c r="N2" s="152"/>
      <c r="O2" s="153"/>
      <c r="P2" s="28" t="s">
        <v>4</v>
      </c>
      <c r="Q2" s="30"/>
      <c r="R2" s="31" t="s">
        <v>5</v>
      </c>
      <c r="S2" s="33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>
      <c r="A3" s="35" t="s">
        <v>6</v>
      </c>
      <c r="B3" s="36" t="s">
        <v>8</v>
      </c>
      <c r="C3" s="37" t="s">
        <v>9</v>
      </c>
      <c r="D3" s="39" t="s">
        <v>10</v>
      </c>
      <c r="E3" s="40" t="s">
        <v>11</v>
      </c>
      <c r="F3" s="40" t="s">
        <v>12</v>
      </c>
      <c r="G3" s="40" t="s">
        <v>41</v>
      </c>
      <c r="H3" s="40" t="s">
        <v>13</v>
      </c>
      <c r="I3" s="40" t="s">
        <v>43</v>
      </c>
      <c r="J3" s="42" t="s">
        <v>15</v>
      </c>
      <c r="K3" s="42" t="s">
        <v>16</v>
      </c>
      <c r="L3" s="42" t="s">
        <v>35</v>
      </c>
      <c r="M3" s="42" t="s">
        <v>17</v>
      </c>
      <c r="N3" s="44" t="s">
        <v>18</v>
      </c>
      <c r="O3" s="44" t="s">
        <v>19</v>
      </c>
      <c r="P3" s="45" t="s">
        <v>20</v>
      </c>
      <c r="Q3" s="45" t="s">
        <v>21</v>
      </c>
      <c r="R3" s="46" t="s">
        <v>20</v>
      </c>
      <c r="S3" s="31" t="s">
        <v>21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>
      <c r="A4" s="14" t="s">
        <v>22</v>
      </c>
      <c r="B4" s="21"/>
      <c r="C4" s="50" t="s">
        <v>23</v>
      </c>
      <c r="D4" s="51"/>
      <c r="E4" s="51">
        <v>39.0</v>
      </c>
      <c r="F4" s="51">
        <v>9.0</v>
      </c>
      <c r="G4" s="51"/>
      <c r="H4" s="51"/>
      <c r="I4" s="51"/>
      <c r="J4" s="51">
        <v>41.0</v>
      </c>
      <c r="K4" s="51">
        <v>1.0</v>
      </c>
      <c r="L4" s="51"/>
      <c r="M4" s="51"/>
      <c r="N4" s="51"/>
      <c r="O4" s="57">
        <f t="shared" ref="O4:O5" si="1">SUM(D4:N4)</f>
        <v>90</v>
      </c>
      <c r="P4" s="59">
        <f>SUM(E4,G4,F4,H4)/SUM(E4:I4)*100</f>
        <v>100</v>
      </c>
      <c r="Q4" s="59">
        <f>SUM(E4,F4)/SUM(E4:I4)*100</f>
        <v>100</v>
      </c>
      <c r="R4" s="59">
        <f>(SUM(J4,K4,L4)/SUM(J4:M4)*100-50)*2</f>
        <v>100</v>
      </c>
      <c r="S4" s="59">
        <f>(SUM(J4,K4)/SUM(J4:M4)*100-50)*2</f>
        <v>100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>
      <c r="A5" s="14" t="s">
        <v>24</v>
      </c>
      <c r="B5" s="62"/>
      <c r="C5" s="50" t="s">
        <v>25</v>
      </c>
      <c r="D5" s="65">
        <v>59.0</v>
      </c>
      <c r="E5" s="65"/>
      <c r="F5" s="65"/>
      <c r="G5" s="65"/>
      <c r="H5" s="51"/>
      <c r="I5" s="51"/>
      <c r="J5" s="65"/>
      <c r="K5" s="65"/>
      <c r="L5" s="51"/>
      <c r="M5" s="65"/>
      <c r="N5" s="65">
        <v>50.0</v>
      </c>
      <c r="O5" s="57">
        <f t="shared" si="1"/>
        <v>109</v>
      </c>
      <c r="P5" s="55"/>
      <c r="Q5" s="50"/>
      <c r="R5" s="51"/>
      <c r="S5" s="5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>
      <c r="A6" s="64" t="s">
        <v>26</v>
      </c>
      <c r="B6" s="66" t="s">
        <v>27</v>
      </c>
      <c r="C6" s="67"/>
      <c r="D6" s="67"/>
      <c r="E6" s="9"/>
      <c r="F6" s="9"/>
      <c r="G6" s="9"/>
      <c r="H6" s="9"/>
      <c r="I6" s="9"/>
      <c r="J6" s="9"/>
      <c r="K6" s="9"/>
      <c r="L6" s="9"/>
      <c r="M6" s="9"/>
      <c r="N6" s="9"/>
      <c r="O6" s="69"/>
      <c r="P6" s="69"/>
      <c r="Q6" s="9"/>
      <c r="R6" s="9"/>
      <c r="S6" s="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>
      <c r="A7" s="14" t="s">
        <v>28</v>
      </c>
      <c r="B7" s="21"/>
      <c r="C7" s="50" t="s">
        <v>23</v>
      </c>
      <c r="D7" s="51"/>
      <c r="E7" s="51">
        <v>30.0</v>
      </c>
      <c r="F7" s="51">
        <v>4.0</v>
      </c>
      <c r="G7" s="51"/>
      <c r="H7" s="51"/>
      <c r="I7" s="51"/>
      <c r="J7" s="51">
        <v>39.0</v>
      </c>
      <c r="K7" s="51">
        <v>4.0</v>
      </c>
      <c r="L7" s="51"/>
      <c r="M7" s="51"/>
      <c r="N7" s="51"/>
      <c r="O7" s="57">
        <f t="shared" ref="O7:O8" si="2">SUM(D7:N7)</f>
        <v>77</v>
      </c>
      <c r="P7" s="59">
        <f>SUM(E7,G7,F7,H7)/SUM(E7:I7)*100</f>
        <v>100</v>
      </c>
      <c r="Q7" s="59">
        <f>SUM(E7,F7)/SUM(E7:I7)*100</f>
        <v>100</v>
      </c>
      <c r="R7" s="59">
        <f>(SUM(J7,K7,L7)/SUM(J7:M7)*100-50)*2</f>
        <v>100</v>
      </c>
      <c r="S7" s="59">
        <f>(SUM(J7,K7)/SUM(J7:M7)*100-50)*2</f>
        <v>100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>
      <c r="A8" s="73" t="s">
        <v>29</v>
      </c>
      <c r="B8" s="62"/>
      <c r="C8" s="50" t="s">
        <v>25</v>
      </c>
      <c r="D8" s="65">
        <v>40.0</v>
      </c>
      <c r="E8" s="65"/>
      <c r="F8" s="65"/>
      <c r="G8" s="65"/>
      <c r="H8" s="51"/>
      <c r="I8" s="51"/>
      <c r="J8" s="65"/>
      <c r="K8" s="65"/>
      <c r="L8" s="51"/>
      <c r="M8" s="65"/>
      <c r="N8" s="65">
        <v>41.0</v>
      </c>
      <c r="O8" s="57">
        <f t="shared" si="2"/>
        <v>81</v>
      </c>
      <c r="P8" s="55"/>
      <c r="Q8" s="50"/>
      <c r="R8" s="51"/>
      <c r="S8" s="51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>
      <c r="A9" s="74" t="s">
        <v>30</v>
      </c>
      <c r="B9" s="66" t="s">
        <v>31</v>
      </c>
      <c r="C9" s="67"/>
      <c r="D9" s="6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69"/>
      <c r="Q9" s="9"/>
      <c r="R9" s="9"/>
      <c r="S9" s="9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>
      <c r="A10" s="12"/>
      <c r="B10" s="21"/>
      <c r="C10" s="50" t="s">
        <v>23</v>
      </c>
      <c r="D10" s="51"/>
      <c r="E10" s="51">
        <v>35.0</v>
      </c>
      <c r="F10" s="51">
        <v>5.0</v>
      </c>
      <c r="G10" s="51"/>
      <c r="H10" s="51"/>
      <c r="I10" s="51"/>
      <c r="J10" s="51">
        <v>47.0</v>
      </c>
      <c r="K10" s="51">
        <v>8.0</v>
      </c>
      <c r="L10" s="51"/>
      <c r="M10" s="51"/>
      <c r="N10" s="51"/>
      <c r="O10" s="57">
        <f t="shared" ref="O10:O11" si="3">SUM(D10:N10)</f>
        <v>95</v>
      </c>
      <c r="P10" s="59">
        <f>SUM(E10,G10,F10,H10)/SUM(E10:I10)*100</f>
        <v>100</v>
      </c>
      <c r="Q10" s="59">
        <f>SUM(E10,F10)/SUM(E10:I10)*100</f>
        <v>100</v>
      </c>
      <c r="R10" s="59">
        <f>(SUM(J10,K10,L10)/SUM(J10:M10)*100-50)*2</f>
        <v>100</v>
      </c>
      <c r="S10" s="59">
        <f>(SUM(J10,K10)/SUM(J10:M10)*100-50)*2</f>
        <v>100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>
      <c r="A11" s="12"/>
      <c r="B11" s="21"/>
      <c r="C11" s="50" t="s">
        <v>25</v>
      </c>
      <c r="D11" s="65">
        <v>37.0</v>
      </c>
      <c r="E11" s="65"/>
      <c r="F11" s="65"/>
      <c r="G11" s="65"/>
      <c r="H11" s="51"/>
      <c r="I11" s="51"/>
      <c r="J11" s="65"/>
      <c r="K11" s="65"/>
      <c r="L11" s="51"/>
      <c r="M11" s="65"/>
      <c r="N11" s="65">
        <v>39.0</v>
      </c>
      <c r="O11" s="57">
        <f t="shared" si="3"/>
        <v>76</v>
      </c>
      <c r="P11" s="55"/>
      <c r="Q11" s="50"/>
      <c r="R11" s="51"/>
      <c r="S11" s="5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>
      <c r="A12" s="12"/>
      <c r="B12" s="4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>
      <c r="A13" s="12"/>
      <c r="B13" s="4"/>
      <c r="C13" s="79" t="s">
        <v>32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9"/>
      <c r="Q13" s="9"/>
      <c r="R13" s="9"/>
      <c r="S13" s="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>
      <c r="A14" s="12"/>
      <c r="B14" s="16"/>
      <c r="C14" s="82" t="s">
        <v>33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5"/>
      <c r="P14" s="28" t="s">
        <v>4</v>
      </c>
      <c r="Q14" s="30"/>
      <c r="R14" s="31" t="s">
        <v>5</v>
      </c>
      <c r="S14" s="33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7"/>
      <c r="AG14" s="87"/>
      <c r="AH14" s="87"/>
      <c r="AI14" s="87"/>
      <c r="AJ14" s="87"/>
      <c r="AK14" s="87"/>
      <c r="AL14" s="87"/>
      <c r="AM14" s="87"/>
    </row>
    <row r="15">
      <c r="A15" s="4"/>
      <c r="B15" s="36" t="s">
        <v>8</v>
      </c>
      <c r="C15" s="88" t="s">
        <v>9</v>
      </c>
      <c r="D15" s="39" t="s">
        <v>10</v>
      </c>
      <c r="E15" s="40" t="s">
        <v>11</v>
      </c>
      <c r="F15" s="40" t="s">
        <v>12</v>
      </c>
      <c r="G15" s="40" t="s">
        <v>41</v>
      </c>
      <c r="H15" s="40" t="s">
        <v>13</v>
      </c>
      <c r="I15" s="40" t="s">
        <v>43</v>
      </c>
      <c r="J15" s="42" t="s">
        <v>15</v>
      </c>
      <c r="K15" s="42" t="s">
        <v>16</v>
      </c>
      <c r="L15" s="42" t="s">
        <v>35</v>
      </c>
      <c r="M15" s="42" t="s">
        <v>17</v>
      </c>
      <c r="N15" s="44" t="s">
        <v>18</v>
      </c>
      <c r="O15" s="44" t="s">
        <v>19</v>
      </c>
      <c r="P15" s="45" t="s">
        <v>20</v>
      </c>
      <c r="Q15" s="45" t="s">
        <v>21</v>
      </c>
      <c r="R15" s="46" t="s">
        <v>20</v>
      </c>
      <c r="S15" s="31" t="s">
        <v>21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>
      <c r="A16" s="12"/>
      <c r="B16" s="12"/>
      <c r="C16" s="21" t="s">
        <v>23</v>
      </c>
      <c r="D16" s="51">
        <v>9.0</v>
      </c>
      <c r="E16" s="51"/>
      <c r="F16" s="51"/>
      <c r="G16" s="51">
        <v>11.0</v>
      </c>
      <c r="H16" s="51"/>
      <c r="I16" s="51">
        <v>6.0</v>
      </c>
      <c r="J16" s="51"/>
      <c r="K16" s="51"/>
      <c r="L16" s="51"/>
      <c r="M16" s="51">
        <v>11.0</v>
      </c>
      <c r="N16" s="51">
        <v>24.0</v>
      </c>
      <c r="O16" s="57">
        <f t="shared" ref="O16:O17" si="4">SUM(D16:N16)</f>
        <v>61</v>
      </c>
      <c r="P16" s="59">
        <f>SUM(E16,F16,G16,H16,)/SUM(E16:I16)*100</f>
        <v>64.70588235</v>
      </c>
      <c r="Q16" s="59">
        <f>SUM(E16,F16)/SUM(E16:I16)*100</f>
        <v>0</v>
      </c>
      <c r="R16" s="59">
        <f>SUM(J16,K16,L16)/SUM(J16:M16)*100</f>
        <v>0</v>
      </c>
      <c r="S16" s="95">
        <f>SUM(J16,K16)/SUM(J16:M16)*100</f>
        <v>0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>
      <c r="A17" s="12"/>
      <c r="B17" s="78"/>
      <c r="C17" s="51" t="s">
        <v>25</v>
      </c>
      <c r="D17" s="65">
        <v>11.0</v>
      </c>
      <c r="E17" s="65"/>
      <c r="F17" s="65">
        <v>1.0</v>
      </c>
      <c r="G17" s="65"/>
      <c r="H17" s="65">
        <v>9.0</v>
      </c>
      <c r="I17" s="65"/>
      <c r="J17" s="65"/>
      <c r="K17" s="65">
        <v>4.0</v>
      </c>
      <c r="L17" s="65">
        <v>14.0</v>
      </c>
      <c r="M17" s="65"/>
      <c r="N17" s="65">
        <v>16.0</v>
      </c>
      <c r="O17" s="57">
        <f t="shared" si="4"/>
        <v>55</v>
      </c>
      <c r="P17" s="55"/>
      <c r="Q17" s="55"/>
      <c r="R17" s="55"/>
      <c r="S17" s="9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>
      <c r="A18" s="4"/>
      <c r="B18" s="66" t="s">
        <v>27</v>
      </c>
      <c r="C18" s="98"/>
      <c r="D18" s="67"/>
      <c r="E18" s="9"/>
      <c r="F18" s="9"/>
      <c r="G18" s="9"/>
      <c r="H18" s="9"/>
      <c r="I18" s="9"/>
      <c r="J18" s="9"/>
      <c r="K18" s="9"/>
      <c r="L18" s="9"/>
      <c r="M18" s="9"/>
      <c r="N18" s="9"/>
      <c r="O18" s="69"/>
      <c r="P18" s="69"/>
      <c r="Q18" s="69"/>
      <c r="R18" s="69"/>
      <c r="S18" s="9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>
      <c r="A19" s="12"/>
      <c r="B19" s="21"/>
      <c r="C19" s="51" t="s">
        <v>23</v>
      </c>
      <c r="D19" s="51">
        <v>15.0</v>
      </c>
      <c r="E19" s="51"/>
      <c r="F19" s="51"/>
      <c r="G19" s="51">
        <v>14.0</v>
      </c>
      <c r="H19" s="51"/>
      <c r="I19" s="51">
        <v>7.0</v>
      </c>
      <c r="J19" s="51"/>
      <c r="K19" s="51"/>
      <c r="L19" s="51"/>
      <c r="M19" s="51">
        <v>9.0</v>
      </c>
      <c r="N19" s="51">
        <v>16.0</v>
      </c>
      <c r="O19" s="57">
        <f t="shared" ref="O19:O20" si="5">SUM(D19:N19)</f>
        <v>61</v>
      </c>
      <c r="P19" s="59">
        <f>SUM(E19,F19,G19,H19,)/SUM(E19:I19)*100</f>
        <v>66.66666667</v>
      </c>
      <c r="Q19" s="59">
        <f>SUM(E19,F19)/SUM(E19:I19)*100</f>
        <v>0</v>
      </c>
      <c r="R19" s="59">
        <f>SUM(J19,K19,L19)/SUM(J19:M19)*100</f>
        <v>0</v>
      </c>
      <c r="S19" s="95">
        <f>SUM(J19,K19)/SUM(J19:M19)*100</f>
        <v>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>
      <c r="A20" s="12"/>
      <c r="B20" s="62"/>
      <c r="C20" s="65" t="s">
        <v>25</v>
      </c>
      <c r="D20" s="65">
        <v>21.0</v>
      </c>
      <c r="E20" s="65"/>
      <c r="F20" s="65">
        <v>5.0</v>
      </c>
      <c r="G20" s="65"/>
      <c r="H20" s="65">
        <v>13.0</v>
      </c>
      <c r="I20" s="65">
        <v>2.0</v>
      </c>
      <c r="J20" s="65"/>
      <c r="K20" s="65">
        <v>8.0</v>
      </c>
      <c r="L20" s="65">
        <v>21.0</v>
      </c>
      <c r="M20" s="65"/>
      <c r="N20" s="65">
        <v>21.0</v>
      </c>
      <c r="O20" s="57">
        <f t="shared" si="5"/>
        <v>91</v>
      </c>
      <c r="P20" s="55"/>
      <c r="Q20" s="55"/>
      <c r="R20" s="55"/>
      <c r="S20" s="97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>
      <c r="A21" s="4"/>
      <c r="B21" s="66" t="s">
        <v>31</v>
      </c>
      <c r="C21" s="67"/>
      <c r="D21" s="6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69"/>
      <c r="Q21" s="9"/>
      <c r="R21" s="69"/>
      <c r="S21" s="9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>
      <c r="A22" s="12"/>
      <c r="B22" s="21"/>
      <c r="C22" s="51" t="s">
        <v>23</v>
      </c>
      <c r="D22" s="51">
        <v>23.0</v>
      </c>
      <c r="E22" s="51"/>
      <c r="F22" s="51"/>
      <c r="G22" s="51">
        <v>8.0</v>
      </c>
      <c r="H22" s="51"/>
      <c r="I22" s="51">
        <v>5.0</v>
      </c>
      <c r="J22" s="51"/>
      <c r="K22" s="51"/>
      <c r="L22" s="51"/>
      <c r="M22" s="51">
        <v>13.0</v>
      </c>
      <c r="N22" s="51">
        <v>12.0</v>
      </c>
      <c r="O22" s="57">
        <f t="shared" ref="O22:O23" si="6">SUM(D22:N22)</f>
        <v>61</v>
      </c>
      <c r="P22" s="59">
        <f>SUM(E22,F22,G22,H22,)/SUM(E22:I22)*100</f>
        <v>61.53846154</v>
      </c>
      <c r="Q22" s="59">
        <f>SUM(E22,F22)/SUM(E22:I22)*100</f>
        <v>0</v>
      </c>
      <c r="R22" s="59">
        <f>SUM(J22,K22,L22)/SUM(J22:M22)*100</f>
        <v>0</v>
      </c>
      <c r="S22" s="95">
        <f>SUM(J22,K22)/SUM(J22:M22)*100</f>
        <v>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>
      <c r="A23" s="12"/>
      <c r="B23" s="21"/>
      <c r="C23" s="65" t="s">
        <v>25</v>
      </c>
      <c r="D23" s="65">
        <v>14.0</v>
      </c>
      <c r="E23" s="65"/>
      <c r="F23" s="65">
        <v>8.0</v>
      </c>
      <c r="G23" s="65"/>
      <c r="H23" s="65">
        <v>11.0</v>
      </c>
      <c r="I23" s="65"/>
      <c r="J23" s="65"/>
      <c r="K23" s="65">
        <v>9.0</v>
      </c>
      <c r="L23" s="65">
        <v>7.0</v>
      </c>
      <c r="M23" s="65"/>
      <c r="N23" s="65">
        <v>15.0</v>
      </c>
      <c r="O23" s="57">
        <f t="shared" si="6"/>
        <v>64</v>
      </c>
      <c r="P23" s="55"/>
      <c r="Q23" s="55"/>
      <c r="R23" s="55"/>
      <c r="S23" s="97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>
      <c r="A24" s="1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12"/>
    </row>
    <row r="25">
      <c r="A25" s="4"/>
      <c r="B25" s="104"/>
      <c r="C25" s="18" t="s">
        <v>37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106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04"/>
      <c r="AI25" s="104"/>
      <c r="AJ25" s="104"/>
      <c r="AK25" s="23"/>
      <c r="AL25" s="104"/>
      <c r="AM25" s="12"/>
    </row>
    <row r="26">
      <c r="A26" s="4"/>
      <c r="B26" s="36" t="s">
        <v>8</v>
      </c>
      <c r="C26" s="88" t="s">
        <v>9</v>
      </c>
      <c r="D26" s="39" t="s">
        <v>10</v>
      </c>
      <c r="E26" s="39" t="s">
        <v>38</v>
      </c>
      <c r="F26" s="39" t="s">
        <v>39</v>
      </c>
      <c r="G26" s="39" t="s">
        <v>40</v>
      </c>
      <c r="H26" s="40" t="s">
        <v>11</v>
      </c>
      <c r="I26" s="40" t="s">
        <v>12</v>
      </c>
      <c r="J26" s="40" t="s">
        <v>41</v>
      </c>
      <c r="K26" s="40" t="s">
        <v>13</v>
      </c>
      <c r="L26" s="40" t="s">
        <v>42</v>
      </c>
      <c r="M26" s="40" t="s">
        <v>43</v>
      </c>
      <c r="N26" s="42" t="s">
        <v>15</v>
      </c>
      <c r="O26" s="42" t="s">
        <v>16</v>
      </c>
      <c r="P26" s="42" t="s">
        <v>35</v>
      </c>
      <c r="Q26" s="42" t="s">
        <v>44</v>
      </c>
      <c r="R26" s="42" t="s">
        <v>17</v>
      </c>
      <c r="S26" s="44" t="s">
        <v>18</v>
      </c>
      <c r="T26" s="44" t="s">
        <v>45</v>
      </c>
      <c r="U26" s="44" t="s">
        <v>46</v>
      </c>
      <c r="V26" s="44" t="s">
        <v>47</v>
      </c>
      <c r="W26" s="44" t="s">
        <v>19</v>
      </c>
      <c r="X26" s="44" t="s">
        <v>48</v>
      </c>
      <c r="Y26" s="44" t="s">
        <v>49</v>
      </c>
      <c r="Z26" s="44" t="s">
        <v>50</v>
      </c>
      <c r="AA26" s="107" t="s">
        <v>51</v>
      </c>
      <c r="AB26" s="44" t="s">
        <v>52</v>
      </c>
      <c r="AC26" s="108" t="s">
        <v>53</v>
      </c>
      <c r="AD26" s="109" t="s">
        <v>54</v>
      </c>
      <c r="AE26" s="110" t="s">
        <v>55</v>
      </c>
      <c r="AF26" s="111" t="s">
        <v>57</v>
      </c>
      <c r="AG26" s="26" t="s">
        <v>21</v>
      </c>
      <c r="AH26" s="112" t="s">
        <v>58</v>
      </c>
      <c r="AI26" s="112" t="s">
        <v>59</v>
      </c>
      <c r="AJ26" s="114" t="s">
        <v>60</v>
      </c>
      <c r="AK26" s="117" t="s">
        <v>57</v>
      </c>
      <c r="AL26" s="104" t="s">
        <v>66</v>
      </c>
      <c r="AM26" s="12"/>
    </row>
    <row r="27">
      <c r="A27" s="12"/>
      <c r="B27" s="12"/>
      <c r="C27" s="119" t="s">
        <v>23</v>
      </c>
      <c r="D27" s="51"/>
      <c r="E27" s="65">
        <v>5.0</v>
      </c>
      <c r="F27" s="65"/>
      <c r="G27" s="65">
        <v>1.0</v>
      </c>
      <c r="H27" s="65"/>
      <c r="I27" s="65">
        <v>13.0</v>
      </c>
      <c r="J27" s="65">
        <v>1.0</v>
      </c>
      <c r="K27" s="65"/>
      <c r="L27" s="65">
        <v>3.0</v>
      </c>
      <c r="M27" s="65"/>
      <c r="N27" s="65">
        <v>1.0</v>
      </c>
      <c r="O27" s="65">
        <v>35.0</v>
      </c>
      <c r="P27" s="65"/>
      <c r="Q27" s="65">
        <v>1.0</v>
      </c>
      <c r="R27" s="65"/>
      <c r="S27" s="65"/>
      <c r="T27" s="65">
        <v>2.0</v>
      </c>
      <c r="U27" s="65"/>
      <c r="V27" s="65">
        <v>14.0</v>
      </c>
      <c r="W27" s="122">
        <f t="shared" ref="W27:W28" si="8">SUM(D27:V27)</f>
        <v>76</v>
      </c>
      <c r="X27" s="59">
        <f t="shared" ref="X27:X28" si="9">SUM(F27,G27,H27,I27,J27,K27,N27,O27,P27,U27,V27,L27,M27,Q27,R27)</f>
        <v>69</v>
      </c>
      <c r="Y27" s="59">
        <f t="shared" ref="Y27:Y28" si="10">SUM(D27,E27,L27,M27,Q27,R27,S27,T27)</f>
        <v>11</v>
      </c>
      <c r="Z27" s="59">
        <f t="shared" ref="Z27:Z28" si="11">SUM(H27:R27)</f>
        <v>54</v>
      </c>
      <c r="AA27" s="59">
        <f t="shared" ref="AA27:AA28" si="12">SUM(F27,G27,U27,V27)</f>
        <v>15</v>
      </c>
      <c r="AB27" s="59">
        <f t="shared" ref="AB27:AB28" si="13">SUM(E27,G27,H27,I27,L27,N27,O27,Q27,T27,V27)</f>
        <v>75</v>
      </c>
      <c r="AC27" s="128">
        <f t="shared" ref="AC27:AC28" si="14">(X27/W27*100-50)*2</f>
        <v>81.57894737</v>
      </c>
      <c r="AD27" s="128">
        <f t="shared" ref="AD27:AD28" si="15">(Z27/W27*100-50)*2</f>
        <v>42.10526316</v>
      </c>
      <c r="AE27" s="128">
        <f t="shared" ref="AE27:AE28" si="16">AA27/W27/0.5*100</f>
        <v>39.47368421</v>
      </c>
      <c r="AF27" s="128">
        <f t="shared" ref="AF27:AF28" si="17">Y27/W27/0.5*100</f>
        <v>28.94736842</v>
      </c>
      <c r="AG27" s="128">
        <f t="shared" ref="AG27:AG28" si="18">(AB27/W27*100-50)*2</f>
        <v>97.36842105</v>
      </c>
      <c r="AH27" s="130">
        <f t="shared" ref="AH27:AL27" si="7">AVERAGE(AC27:AC28)</f>
        <v>89.27432217</v>
      </c>
      <c r="AI27" s="130">
        <f t="shared" si="7"/>
        <v>46.81020734</v>
      </c>
      <c r="AJ27" s="130">
        <f t="shared" si="7"/>
        <v>42.46411483</v>
      </c>
      <c r="AK27" s="130">
        <f t="shared" si="7"/>
        <v>15.98883573</v>
      </c>
      <c r="AL27" s="130">
        <f t="shared" si="7"/>
        <v>98.68421053</v>
      </c>
      <c r="AM27" s="130">
        <f>SUM(AI27:AJ27)</f>
        <v>89.27432217</v>
      </c>
    </row>
    <row r="28">
      <c r="A28" s="12"/>
      <c r="B28" s="78"/>
      <c r="C28" s="123" t="s">
        <v>25</v>
      </c>
      <c r="D28" s="51"/>
      <c r="E28" s="65">
        <v>1.0</v>
      </c>
      <c r="F28" s="65"/>
      <c r="G28" s="65">
        <v>8.0</v>
      </c>
      <c r="H28" s="65"/>
      <c r="I28" s="65">
        <v>20.0</v>
      </c>
      <c r="J28" s="65"/>
      <c r="K28" s="65"/>
      <c r="L28" s="65"/>
      <c r="M28" s="65"/>
      <c r="N28" s="65"/>
      <c r="O28" s="65">
        <v>30.0</v>
      </c>
      <c r="P28" s="65"/>
      <c r="Q28" s="65"/>
      <c r="R28" s="65"/>
      <c r="S28" s="65"/>
      <c r="T28" s="65"/>
      <c r="U28" s="65"/>
      <c r="V28" s="65">
        <v>7.0</v>
      </c>
      <c r="W28" s="122">
        <f t="shared" si="8"/>
        <v>66</v>
      </c>
      <c r="X28" s="59">
        <f t="shared" si="9"/>
        <v>65</v>
      </c>
      <c r="Y28" s="59">
        <f t="shared" si="10"/>
        <v>1</v>
      </c>
      <c r="Z28" s="59">
        <f t="shared" si="11"/>
        <v>50</v>
      </c>
      <c r="AA28" s="59">
        <f t="shared" si="12"/>
        <v>15</v>
      </c>
      <c r="AB28" s="59">
        <f t="shared" si="13"/>
        <v>66</v>
      </c>
      <c r="AC28" s="128">
        <f t="shared" si="14"/>
        <v>96.96969697</v>
      </c>
      <c r="AD28" s="128">
        <f t="shared" si="15"/>
        <v>51.51515152</v>
      </c>
      <c r="AE28" s="128">
        <f t="shared" si="16"/>
        <v>45.45454545</v>
      </c>
      <c r="AF28" s="128">
        <f t="shared" si="17"/>
        <v>3.03030303</v>
      </c>
      <c r="AG28" s="128">
        <f t="shared" si="18"/>
        <v>100</v>
      </c>
      <c r="AH28" s="12"/>
      <c r="AI28" s="12"/>
      <c r="AJ28" s="12"/>
      <c r="AK28" s="12"/>
      <c r="AL28" s="12"/>
      <c r="AM28" s="12"/>
    </row>
    <row r="29">
      <c r="A29" s="4"/>
      <c r="B29" s="66" t="s">
        <v>27</v>
      </c>
      <c r="C29" s="67"/>
      <c r="D29" s="6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2"/>
      <c r="AI29" s="12"/>
      <c r="AJ29" s="12"/>
      <c r="AK29" s="12"/>
      <c r="AL29" s="12"/>
      <c r="AM29" s="12"/>
    </row>
    <row r="30">
      <c r="A30" s="12"/>
      <c r="B30" s="21"/>
      <c r="C30" s="51" t="s">
        <v>23</v>
      </c>
      <c r="D30" s="51"/>
      <c r="E30" s="65">
        <v>3.0</v>
      </c>
      <c r="F30" s="65">
        <v>1.0</v>
      </c>
      <c r="G30" s="65">
        <v>2.0</v>
      </c>
      <c r="H30" s="65"/>
      <c r="I30" s="65">
        <v>30.0</v>
      </c>
      <c r="J30" s="65">
        <v>1.0</v>
      </c>
      <c r="K30" s="65"/>
      <c r="L30" s="65">
        <v>2.0</v>
      </c>
      <c r="M30" s="65"/>
      <c r="N30" s="65"/>
      <c r="O30" s="65">
        <v>24.0</v>
      </c>
      <c r="P30" s="65"/>
      <c r="Q30" s="65">
        <v>3.0</v>
      </c>
      <c r="R30" s="65">
        <v>1.0</v>
      </c>
      <c r="S30" s="65"/>
      <c r="T30" s="65">
        <v>2.0</v>
      </c>
      <c r="U30" s="65"/>
      <c r="V30" s="65">
        <v>8.0</v>
      </c>
      <c r="W30" s="122">
        <f t="shared" ref="W30:W31" si="20">SUM(D30:V30)</f>
        <v>77</v>
      </c>
      <c r="X30" s="59">
        <f t="shared" ref="X30:X31" si="21">SUM(F30,G30,H30,I30,J30,K30,N30,O30,P30,U30,V30,L30,M30,Q30,R30)</f>
        <v>72</v>
      </c>
      <c r="Y30" s="59">
        <f t="shared" ref="Y30:Y31" si="22">SUM(D30,E30,L30,M30,Q30,R30,S30,T30)</f>
        <v>11</v>
      </c>
      <c r="Z30" s="59">
        <f t="shared" ref="Z30:Z31" si="23">SUM(H30:R30)</f>
        <v>61</v>
      </c>
      <c r="AA30" s="59">
        <f t="shared" ref="AA30:AA31" si="24">SUM(F30,G30,U30,V30)</f>
        <v>11</v>
      </c>
      <c r="AB30" s="59">
        <f t="shared" ref="AB30:AB31" si="25">SUM(E30,G30,H30,I30,L30,N30,O30,Q30,T30,V30)</f>
        <v>74</v>
      </c>
      <c r="AC30" s="128">
        <f t="shared" ref="AC30:AC31" si="26">(X30/W30*100-50)*2</f>
        <v>87.01298701</v>
      </c>
      <c r="AD30" s="128">
        <f t="shared" ref="AD30:AD31" si="27">(Z30/W30*100-50)*2</f>
        <v>58.44155844</v>
      </c>
      <c r="AE30" s="128">
        <f t="shared" ref="AE30:AE31" si="28">AA30/W30/0.5*100</f>
        <v>28.57142857</v>
      </c>
      <c r="AF30" s="128">
        <f t="shared" ref="AF30:AF31" si="29">Y30/W30/0.5*100</f>
        <v>28.57142857</v>
      </c>
      <c r="AG30" s="128">
        <f t="shared" ref="AG30:AG31" si="30">(AB30/W30*100-50)*2</f>
        <v>92.20779221</v>
      </c>
      <c r="AH30" s="130">
        <f t="shared" ref="AH30:AL30" si="19">AVERAGE(AC30:AC31)</f>
        <v>90.22780498</v>
      </c>
      <c r="AI30" s="130">
        <f t="shared" si="19"/>
        <v>57.90930381</v>
      </c>
      <c r="AJ30" s="130">
        <f t="shared" si="19"/>
        <v>32.31850117</v>
      </c>
      <c r="AK30" s="130">
        <f t="shared" si="19"/>
        <v>19.20374707</v>
      </c>
      <c r="AL30" s="130">
        <f t="shared" si="19"/>
        <v>96.1038961</v>
      </c>
      <c r="AM30" s="130">
        <f>SUM(AI30:AJ30)</f>
        <v>90.22780498</v>
      </c>
    </row>
    <row r="31">
      <c r="A31" s="12"/>
      <c r="B31" s="62"/>
      <c r="C31" s="51" t="s">
        <v>25</v>
      </c>
      <c r="D31" s="51"/>
      <c r="E31" s="65"/>
      <c r="F31" s="65"/>
      <c r="G31" s="65">
        <v>4.0</v>
      </c>
      <c r="H31" s="65"/>
      <c r="I31" s="65">
        <v>23.0</v>
      </c>
      <c r="J31" s="65"/>
      <c r="K31" s="65"/>
      <c r="L31" s="65"/>
      <c r="M31" s="65"/>
      <c r="N31" s="65"/>
      <c r="O31" s="65">
        <v>24.0</v>
      </c>
      <c r="P31" s="65"/>
      <c r="Q31" s="65">
        <v>1.0</v>
      </c>
      <c r="R31" s="65"/>
      <c r="S31" s="65"/>
      <c r="T31" s="65">
        <v>2.0</v>
      </c>
      <c r="U31" s="65"/>
      <c r="V31" s="65">
        <v>7.0</v>
      </c>
      <c r="W31" s="122">
        <f t="shared" si="20"/>
        <v>61</v>
      </c>
      <c r="X31" s="59">
        <f t="shared" si="21"/>
        <v>59</v>
      </c>
      <c r="Y31" s="59">
        <f t="shared" si="22"/>
        <v>3</v>
      </c>
      <c r="Z31" s="59">
        <f t="shared" si="23"/>
        <v>48</v>
      </c>
      <c r="AA31" s="59">
        <f t="shared" si="24"/>
        <v>11</v>
      </c>
      <c r="AB31" s="59">
        <f t="shared" si="25"/>
        <v>61</v>
      </c>
      <c r="AC31" s="128">
        <f t="shared" si="26"/>
        <v>93.44262295</v>
      </c>
      <c r="AD31" s="128">
        <f t="shared" si="27"/>
        <v>57.37704918</v>
      </c>
      <c r="AE31" s="128">
        <f t="shared" si="28"/>
        <v>36.06557377</v>
      </c>
      <c r="AF31" s="128">
        <f t="shared" si="29"/>
        <v>9.836065574</v>
      </c>
      <c r="AG31" s="128">
        <f t="shared" si="30"/>
        <v>100</v>
      </c>
      <c r="AH31" s="12"/>
      <c r="AI31" s="12"/>
      <c r="AJ31" s="12"/>
      <c r="AK31" s="12"/>
      <c r="AL31" s="12"/>
      <c r="AM31" s="12"/>
    </row>
    <row r="32">
      <c r="A32" s="4"/>
      <c r="B32" s="66" t="s">
        <v>31</v>
      </c>
      <c r="C32" s="67"/>
      <c r="D32" s="6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2"/>
      <c r="AI32" s="12"/>
      <c r="AJ32" s="12"/>
      <c r="AK32" s="12"/>
      <c r="AL32" s="12"/>
      <c r="AM32" s="12"/>
    </row>
    <row r="33">
      <c r="A33" s="12"/>
      <c r="B33" s="21"/>
      <c r="C33" s="51" t="s">
        <v>23</v>
      </c>
      <c r="D33" s="51">
        <v>1.0</v>
      </c>
      <c r="E33" s="65">
        <v>1.0</v>
      </c>
      <c r="F33" s="65"/>
      <c r="G33" s="65">
        <v>6.0</v>
      </c>
      <c r="H33" s="65"/>
      <c r="I33" s="65">
        <v>24.0</v>
      </c>
      <c r="J33" s="65"/>
      <c r="K33" s="65"/>
      <c r="L33" s="65">
        <v>3.0</v>
      </c>
      <c r="M33" s="65"/>
      <c r="N33" s="65"/>
      <c r="O33" s="65">
        <v>22.0</v>
      </c>
      <c r="P33" s="65"/>
      <c r="Q33" s="65">
        <v>1.0</v>
      </c>
      <c r="R33" s="65">
        <v>4.0</v>
      </c>
      <c r="S33" s="65">
        <v>3.0</v>
      </c>
      <c r="T33" s="65">
        <v>1.0</v>
      </c>
      <c r="U33" s="65"/>
      <c r="V33" s="65">
        <v>9.0</v>
      </c>
      <c r="W33" s="122">
        <f t="shared" ref="W33:W34" si="32">SUM(D33:V33)</f>
        <v>75</v>
      </c>
      <c r="X33" s="59">
        <f t="shared" ref="X33:X34" si="33">SUM(F33,G33,H33,I33,J33,K33,N33,O33,P33,U33,V33,L33,M33,Q33,R33)</f>
        <v>69</v>
      </c>
      <c r="Y33" s="59">
        <f t="shared" ref="Y33:Y34" si="34">SUM(D33,E33,L33,M33,Q33,R33,S33,T33)</f>
        <v>14</v>
      </c>
      <c r="Z33" s="59">
        <f t="shared" ref="Z33:Z34" si="35">SUM(H33:R33)</f>
        <v>54</v>
      </c>
      <c r="AA33" s="59">
        <f t="shared" ref="AA33:AA34" si="36">SUM(F33,G33,U33,V33)</f>
        <v>15</v>
      </c>
      <c r="AB33" s="59">
        <f t="shared" ref="AB33:AB34" si="37">SUM(E33,G33,H33,I33,L33,N33,O33,Q33,T33,V33)</f>
        <v>67</v>
      </c>
      <c r="AC33" s="128">
        <f t="shared" ref="AC33:AC34" si="38">(X33/W33*100-50)*2</f>
        <v>84</v>
      </c>
      <c r="AD33" s="128">
        <f t="shared" ref="AD33:AD34" si="39">(Z33/W33*100-50)*2</f>
        <v>44</v>
      </c>
      <c r="AE33" s="128">
        <f t="shared" ref="AE33:AE34" si="40">AA33/W33/0.5*100</f>
        <v>40</v>
      </c>
      <c r="AF33" s="128">
        <f t="shared" ref="AF33:AF34" si="41">Y33/W33/0.5*100</f>
        <v>37.33333333</v>
      </c>
      <c r="AG33" s="128">
        <f t="shared" ref="AG33:AG34" si="42">(AB33/W33*100-50)*2</f>
        <v>78.66666667</v>
      </c>
      <c r="AH33" s="130">
        <f t="shared" ref="AH33:AL33" si="31">AVERAGE(AC33:AC34)</f>
        <v>90.82352941</v>
      </c>
      <c r="AI33" s="130">
        <f t="shared" si="31"/>
        <v>52</v>
      </c>
      <c r="AJ33" s="130">
        <f t="shared" si="31"/>
        <v>38.82352941</v>
      </c>
      <c r="AK33" s="130">
        <f t="shared" si="31"/>
        <v>19.84313725</v>
      </c>
      <c r="AL33" s="130">
        <f t="shared" si="31"/>
        <v>89.33333333</v>
      </c>
      <c r="AM33" s="130">
        <f>SUM(AI33:AJ33)</f>
        <v>90.82352941</v>
      </c>
    </row>
    <row r="34">
      <c r="A34" s="12"/>
      <c r="B34" s="21"/>
      <c r="C34" s="51" t="s">
        <v>25</v>
      </c>
      <c r="D34" s="51"/>
      <c r="E34" s="65"/>
      <c r="F34" s="65"/>
      <c r="G34" s="65">
        <v>1.0</v>
      </c>
      <c r="H34" s="65"/>
      <c r="I34" s="65">
        <v>33.0</v>
      </c>
      <c r="J34" s="65"/>
      <c r="K34" s="65"/>
      <c r="L34" s="65"/>
      <c r="M34" s="65"/>
      <c r="N34" s="65"/>
      <c r="O34" s="65">
        <v>35.0</v>
      </c>
      <c r="P34" s="65"/>
      <c r="Q34" s="65"/>
      <c r="R34" s="65"/>
      <c r="S34" s="65"/>
      <c r="T34" s="65">
        <v>1.0</v>
      </c>
      <c r="U34" s="65"/>
      <c r="V34" s="65">
        <v>15.0</v>
      </c>
      <c r="W34" s="122">
        <f t="shared" si="32"/>
        <v>85</v>
      </c>
      <c r="X34" s="59">
        <f t="shared" si="33"/>
        <v>84</v>
      </c>
      <c r="Y34" s="59">
        <f t="shared" si="34"/>
        <v>1</v>
      </c>
      <c r="Z34" s="59">
        <f t="shared" si="35"/>
        <v>68</v>
      </c>
      <c r="AA34" s="59">
        <f t="shared" si="36"/>
        <v>16</v>
      </c>
      <c r="AB34" s="59">
        <f t="shared" si="37"/>
        <v>85</v>
      </c>
      <c r="AC34" s="128">
        <f t="shared" si="38"/>
        <v>97.64705882</v>
      </c>
      <c r="AD34" s="128">
        <f t="shared" si="39"/>
        <v>60</v>
      </c>
      <c r="AE34" s="128">
        <f t="shared" si="40"/>
        <v>37.64705882</v>
      </c>
      <c r="AF34" s="128">
        <f t="shared" si="41"/>
        <v>2.352941176</v>
      </c>
      <c r="AG34" s="128">
        <f t="shared" si="42"/>
        <v>100</v>
      </c>
      <c r="AH34" s="12"/>
      <c r="AI34" s="12"/>
      <c r="AJ34" s="12"/>
      <c r="AK34" s="12"/>
      <c r="AL34" s="12"/>
      <c r="AM34" s="12"/>
    </row>
    <row r="35">
      <c r="A35" s="12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12"/>
    </row>
    <row r="36">
      <c r="A36" s="4"/>
      <c r="B36" s="80"/>
      <c r="C36" s="82" t="s">
        <v>67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140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0"/>
      <c r="AI36" s="80"/>
      <c r="AJ36" s="80"/>
      <c r="AK36" s="83"/>
      <c r="AL36" s="80"/>
      <c r="AM36" s="12"/>
    </row>
    <row r="37">
      <c r="A37" s="4"/>
      <c r="B37" s="36" t="s">
        <v>8</v>
      </c>
      <c r="C37" s="88" t="s">
        <v>9</v>
      </c>
      <c r="D37" s="39" t="s">
        <v>10</v>
      </c>
      <c r="E37" s="39" t="s">
        <v>38</v>
      </c>
      <c r="F37" s="39" t="s">
        <v>39</v>
      </c>
      <c r="G37" s="39" t="s">
        <v>40</v>
      </c>
      <c r="H37" s="40" t="s">
        <v>11</v>
      </c>
      <c r="I37" s="40" t="s">
        <v>12</v>
      </c>
      <c r="J37" s="40" t="s">
        <v>41</v>
      </c>
      <c r="K37" s="40" t="s">
        <v>13</v>
      </c>
      <c r="L37" s="40" t="s">
        <v>42</v>
      </c>
      <c r="M37" s="40" t="s">
        <v>43</v>
      </c>
      <c r="N37" s="42" t="s">
        <v>15</v>
      </c>
      <c r="O37" s="42" t="s">
        <v>16</v>
      </c>
      <c r="P37" s="42" t="s">
        <v>35</v>
      </c>
      <c r="Q37" s="42" t="s">
        <v>44</v>
      </c>
      <c r="R37" s="42" t="s">
        <v>17</v>
      </c>
      <c r="S37" s="44" t="s">
        <v>18</v>
      </c>
      <c r="T37" s="44" t="s">
        <v>45</v>
      </c>
      <c r="U37" s="44" t="s">
        <v>46</v>
      </c>
      <c r="V37" s="44" t="s">
        <v>47</v>
      </c>
      <c r="W37" s="44" t="s">
        <v>19</v>
      </c>
      <c r="X37" s="44" t="s">
        <v>48</v>
      </c>
      <c r="Y37" s="44" t="s">
        <v>49</v>
      </c>
      <c r="Z37" s="44" t="s">
        <v>50</v>
      </c>
      <c r="AA37" s="154" t="s">
        <v>51</v>
      </c>
      <c r="AB37" s="107"/>
      <c r="AC37" s="108" t="s">
        <v>53</v>
      </c>
      <c r="AD37" s="109" t="s">
        <v>54</v>
      </c>
      <c r="AE37" s="110" t="s">
        <v>55</v>
      </c>
      <c r="AF37" s="111" t="s">
        <v>57</v>
      </c>
      <c r="AG37" s="26" t="s">
        <v>21</v>
      </c>
      <c r="AH37" s="112" t="s">
        <v>58</v>
      </c>
      <c r="AI37" s="112" t="s">
        <v>59</v>
      </c>
      <c r="AJ37" s="114" t="s">
        <v>60</v>
      </c>
      <c r="AK37" s="117" t="s">
        <v>57</v>
      </c>
      <c r="AL37" s="104" t="s">
        <v>66</v>
      </c>
      <c r="AM37" s="12"/>
    </row>
    <row r="38">
      <c r="A38" s="12"/>
      <c r="B38" s="12"/>
      <c r="C38" s="119" t="s">
        <v>23</v>
      </c>
      <c r="D38" s="51">
        <v>1.0</v>
      </c>
      <c r="E38" s="65">
        <v>4.0</v>
      </c>
      <c r="F38" s="65"/>
      <c r="G38" s="65">
        <v>8.0</v>
      </c>
      <c r="H38" s="65"/>
      <c r="I38" s="65">
        <v>23.0</v>
      </c>
      <c r="J38" s="65"/>
      <c r="K38" s="65"/>
      <c r="L38" s="65">
        <v>1.0</v>
      </c>
      <c r="M38" s="65"/>
      <c r="N38" s="65"/>
      <c r="O38" s="65">
        <v>25.0</v>
      </c>
      <c r="P38" s="65"/>
      <c r="Q38" s="65">
        <v>9.0</v>
      </c>
      <c r="R38" s="65"/>
      <c r="S38" s="65"/>
      <c r="T38" s="65">
        <v>2.0</v>
      </c>
      <c r="U38" s="65">
        <v>3.0</v>
      </c>
      <c r="V38" s="65">
        <v>8.0</v>
      </c>
      <c r="W38" s="122">
        <f t="shared" ref="W38:W39" si="44">SUM(D38:V38)</f>
        <v>84</v>
      </c>
      <c r="X38" s="59">
        <f t="shared" ref="X38:X39" si="45">SUM(F38,G38,H38,I38,J38,K38,N38,O38,P38,U38,V38,L38,M38,Q38,R38)</f>
        <v>77</v>
      </c>
      <c r="Y38" s="59">
        <f t="shared" ref="Y38:Y39" si="46">SUM(D38,E38,L38,M38,Q38,R38,S38,T38)</f>
        <v>17</v>
      </c>
      <c r="Z38" s="59">
        <f t="shared" ref="Z38:Z39" si="47">SUM(H38:R38)</f>
        <v>58</v>
      </c>
      <c r="AA38" s="59">
        <f t="shared" ref="AA38:AA39" si="48">SUM(F38,G38,U38,V38)</f>
        <v>19</v>
      </c>
      <c r="AB38" s="59">
        <f t="shared" ref="AB38:AB39" si="49">SUM(E38,G38,H38,I38,L38,N38,O38,Q38,T38,V38)</f>
        <v>80</v>
      </c>
      <c r="AC38" s="128">
        <f t="shared" ref="AC38:AC39" si="50">(X38/W38*100-50)*2</f>
        <v>83.33333333</v>
      </c>
      <c r="AD38" s="128">
        <f t="shared" ref="AD38:AD39" si="51">(Z38/W38*100-50)*2</f>
        <v>38.0952381</v>
      </c>
      <c r="AE38" s="128">
        <f t="shared" ref="AE38:AE39" si="52">AA38/W38/0.5*100</f>
        <v>45.23809524</v>
      </c>
      <c r="AF38" s="128">
        <f t="shared" ref="AF38:AF39" si="53">Y38/W38/0.5*100</f>
        <v>40.47619048</v>
      </c>
      <c r="AG38" s="128">
        <f t="shared" ref="AG38:AG39" si="54">(AB38/W38*100-50)*2</f>
        <v>90.47619048</v>
      </c>
      <c r="AH38" s="130">
        <f t="shared" ref="AH38:AL38" si="43">AVERAGE(AC38:AC39)</f>
        <v>86.66666667</v>
      </c>
      <c r="AI38" s="130">
        <f t="shared" si="43"/>
        <v>40.29761905</v>
      </c>
      <c r="AJ38" s="130">
        <f t="shared" si="43"/>
        <v>46.36904762</v>
      </c>
      <c r="AK38" s="130">
        <f t="shared" si="43"/>
        <v>25.23809524</v>
      </c>
      <c r="AL38" s="130">
        <f t="shared" si="43"/>
        <v>86.48809524</v>
      </c>
      <c r="AM38" s="130">
        <f>SUM(AI38:AJ38)</f>
        <v>86.66666667</v>
      </c>
    </row>
    <row r="39">
      <c r="A39" s="12"/>
      <c r="B39" s="78"/>
      <c r="C39" s="123" t="s">
        <v>25</v>
      </c>
      <c r="D39" s="51"/>
      <c r="E39" s="65">
        <v>1.0</v>
      </c>
      <c r="F39" s="65">
        <v>2.0</v>
      </c>
      <c r="G39" s="65">
        <v>5.0</v>
      </c>
      <c r="H39" s="65"/>
      <c r="I39" s="65">
        <v>27.0</v>
      </c>
      <c r="J39" s="65"/>
      <c r="K39" s="65"/>
      <c r="L39" s="65"/>
      <c r="M39" s="65"/>
      <c r="N39" s="65"/>
      <c r="O39" s="65">
        <v>27.0</v>
      </c>
      <c r="P39" s="65">
        <v>3.0</v>
      </c>
      <c r="Q39" s="65"/>
      <c r="R39" s="65"/>
      <c r="S39" s="65"/>
      <c r="T39" s="65">
        <v>3.0</v>
      </c>
      <c r="U39" s="65">
        <v>2.0</v>
      </c>
      <c r="V39" s="65">
        <v>10.0</v>
      </c>
      <c r="W39" s="122">
        <f t="shared" si="44"/>
        <v>80</v>
      </c>
      <c r="X39" s="59">
        <f t="shared" si="45"/>
        <v>76</v>
      </c>
      <c r="Y39" s="59">
        <f t="shared" si="46"/>
        <v>4</v>
      </c>
      <c r="Z39" s="59">
        <f t="shared" si="47"/>
        <v>57</v>
      </c>
      <c r="AA39" s="59">
        <f t="shared" si="48"/>
        <v>19</v>
      </c>
      <c r="AB39" s="59">
        <f t="shared" si="49"/>
        <v>73</v>
      </c>
      <c r="AC39" s="128">
        <f t="shared" si="50"/>
        <v>90</v>
      </c>
      <c r="AD39" s="128">
        <f t="shared" si="51"/>
        <v>42.5</v>
      </c>
      <c r="AE39" s="128">
        <f t="shared" si="52"/>
        <v>47.5</v>
      </c>
      <c r="AF39" s="128">
        <f t="shared" si="53"/>
        <v>10</v>
      </c>
      <c r="AG39" s="128">
        <f t="shared" si="54"/>
        <v>82.5</v>
      </c>
      <c r="AH39" s="12"/>
      <c r="AI39" s="12"/>
      <c r="AJ39" s="12"/>
      <c r="AK39" s="12"/>
      <c r="AL39" s="12"/>
      <c r="AM39" s="12"/>
    </row>
    <row r="40">
      <c r="A40" s="4"/>
      <c r="B40" s="66" t="s">
        <v>27</v>
      </c>
      <c r="C40" s="67"/>
      <c r="D40" s="6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2"/>
      <c r="AI40" s="12"/>
      <c r="AJ40" s="12"/>
      <c r="AK40" s="12"/>
      <c r="AL40" s="12"/>
      <c r="AM40" s="12"/>
    </row>
    <row r="41">
      <c r="A41" s="12"/>
      <c r="B41" s="21"/>
      <c r="C41" s="51" t="s">
        <v>23</v>
      </c>
      <c r="D41" s="51"/>
      <c r="E41" s="65"/>
      <c r="F41" s="65"/>
      <c r="G41" s="65">
        <v>5.0</v>
      </c>
      <c r="H41" s="65"/>
      <c r="I41" s="65">
        <v>13.0</v>
      </c>
      <c r="J41" s="65"/>
      <c r="K41" s="65"/>
      <c r="L41" s="65">
        <v>2.0</v>
      </c>
      <c r="M41" s="65"/>
      <c r="N41" s="65"/>
      <c r="O41" s="65">
        <v>30.0</v>
      </c>
      <c r="P41" s="65"/>
      <c r="Q41" s="65">
        <v>4.0</v>
      </c>
      <c r="R41" s="65"/>
      <c r="S41" s="65"/>
      <c r="T41" s="65">
        <v>2.0</v>
      </c>
      <c r="U41" s="65"/>
      <c r="V41" s="65">
        <v>6.0</v>
      </c>
      <c r="W41" s="122">
        <f t="shared" ref="W41:W42" si="56">SUM(D41:V41)</f>
        <v>62</v>
      </c>
      <c r="X41" s="59">
        <f t="shared" ref="X41:X42" si="57">SUM(F41,G41,H41,I41,J41,K41,N41,O41,P41,U41,V41,L41,M41,Q41,R41)</f>
        <v>60</v>
      </c>
      <c r="Y41" s="59">
        <f t="shared" ref="Y41:Y42" si="58">SUM(D41,E41,L41,M41,Q41,R41,S41,T41)</f>
        <v>8</v>
      </c>
      <c r="Z41" s="59">
        <f t="shared" ref="Z41:Z42" si="59">SUM(H41:R41)</f>
        <v>49</v>
      </c>
      <c r="AA41" s="59">
        <f t="shared" ref="AA41:AA42" si="60">SUM(F41,G41,U41,V41)</f>
        <v>11</v>
      </c>
      <c r="AB41" s="59">
        <f t="shared" ref="AB41:AB42" si="61">SUM(E41,G41,H41,I41,L41,N41,O41,Q41,T41,V41)</f>
        <v>62</v>
      </c>
      <c r="AC41" s="128">
        <f t="shared" ref="AC41:AC42" si="62">(X41/W41*100-50)*2</f>
        <v>93.5483871</v>
      </c>
      <c r="AD41" s="128">
        <f t="shared" ref="AD41:AD42" si="63">(Z41/W41*100-50)*2</f>
        <v>58.06451613</v>
      </c>
      <c r="AE41" s="128">
        <f t="shared" ref="AE41:AE42" si="64">AA41/W41/0.5*100</f>
        <v>35.48387097</v>
      </c>
      <c r="AF41" s="128">
        <f t="shared" ref="AF41:AF42" si="65">Y41/W41/0.5*100</f>
        <v>25.80645161</v>
      </c>
      <c r="AG41" s="128">
        <f t="shared" ref="AG41:AG42" si="66">(AB41/W41*100-50)*2</f>
        <v>100</v>
      </c>
      <c r="AH41" s="130">
        <f t="shared" ref="AH41:AL41" si="55">AVERAGE(AC41:AC42)</f>
        <v>92.228739</v>
      </c>
      <c r="AI41" s="130">
        <f t="shared" si="55"/>
        <v>57.82013685</v>
      </c>
      <c r="AJ41" s="130">
        <f t="shared" si="55"/>
        <v>34.40860215</v>
      </c>
      <c r="AK41" s="130">
        <f t="shared" si="55"/>
        <v>17.44868035</v>
      </c>
      <c r="AL41" s="130">
        <f t="shared" si="55"/>
        <v>95.45454545</v>
      </c>
      <c r="AM41" s="130">
        <f>SUM(AI41:AJ41)</f>
        <v>92.228739</v>
      </c>
    </row>
    <row r="42">
      <c r="A42" s="12"/>
      <c r="B42" s="62"/>
      <c r="C42" s="51" t="s">
        <v>25</v>
      </c>
      <c r="D42" s="51"/>
      <c r="E42" s="65"/>
      <c r="F42" s="65">
        <v>1.0</v>
      </c>
      <c r="G42" s="65">
        <v>4.0</v>
      </c>
      <c r="H42" s="65"/>
      <c r="I42" s="65">
        <v>25.0</v>
      </c>
      <c r="J42" s="65"/>
      <c r="K42" s="65"/>
      <c r="L42" s="65"/>
      <c r="M42" s="65"/>
      <c r="N42" s="65"/>
      <c r="O42" s="65">
        <v>27.0</v>
      </c>
      <c r="P42" s="65"/>
      <c r="Q42" s="65"/>
      <c r="R42" s="65"/>
      <c r="S42" s="65">
        <v>1.0</v>
      </c>
      <c r="T42" s="65">
        <v>2.0</v>
      </c>
      <c r="U42" s="65">
        <v>1.0</v>
      </c>
      <c r="V42" s="65">
        <v>5.0</v>
      </c>
      <c r="W42" s="122">
        <f t="shared" si="56"/>
        <v>66</v>
      </c>
      <c r="X42" s="59">
        <f t="shared" si="57"/>
        <v>63</v>
      </c>
      <c r="Y42" s="59">
        <f t="shared" si="58"/>
        <v>3</v>
      </c>
      <c r="Z42" s="59">
        <f t="shared" si="59"/>
        <v>52</v>
      </c>
      <c r="AA42" s="59">
        <f t="shared" si="60"/>
        <v>11</v>
      </c>
      <c r="AB42" s="59">
        <f t="shared" si="61"/>
        <v>63</v>
      </c>
      <c r="AC42" s="128">
        <f t="shared" si="62"/>
        <v>90.90909091</v>
      </c>
      <c r="AD42" s="128">
        <f t="shared" si="63"/>
        <v>57.57575758</v>
      </c>
      <c r="AE42" s="128">
        <f t="shared" si="64"/>
        <v>33.33333333</v>
      </c>
      <c r="AF42" s="128">
        <f t="shared" si="65"/>
        <v>9.090909091</v>
      </c>
      <c r="AG42" s="128">
        <f t="shared" si="66"/>
        <v>90.90909091</v>
      </c>
      <c r="AH42" s="12"/>
      <c r="AI42" s="12"/>
      <c r="AJ42" s="12"/>
      <c r="AK42" s="12"/>
      <c r="AL42" s="12"/>
      <c r="AM42" s="12"/>
    </row>
    <row r="43">
      <c r="A43" s="4"/>
      <c r="B43" s="66" t="s">
        <v>31</v>
      </c>
      <c r="C43" s="67"/>
      <c r="D43" s="6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2"/>
      <c r="AI43" s="12"/>
      <c r="AJ43" s="12"/>
      <c r="AK43" s="12"/>
      <c r="AL43" s="12"/>
      <c r="AM43" s="12"/>
    </row>
    <row r="44">
      <c r="A44" s="12"/>
      <c r="B44" s="21"/>
      <c r="C44" s="51" t="s">
        <v>23</v>
      </c>
      <c r="D44" s="51"/>
      <c r="E44" s="65"/>
      <c r="F44" s="65">
        <v>1.0</v>
      </c>
      <c r="G44" s="65">
        <v>5.0</v>
      </c>
      <c r="H44" s="65"/>
      <c r="I44" s="65">
        <v>20.0</v>
      </c>
      <c r="J44" s="65"/>
      <c r="K44" s="65">
        <v>1.0</v>
      </c>
      <c r="L44" s="65">
        <v>5.0</v>
      </c>
      <c r="M44" s="65"/>
      <c r="N44" s="65"/>
      <c r="O44" s="65">
        <v>40.0</v>
      </c>
      <c r="P44" s="65"/>
      <c r="Q44" s="65">
        <v>5.0</v>
      </c>
      <c r="R44" s="65"/>
      <c r="S44" s="65">
        <v>1.0</v>
      </c>
      <c r="T44" s="65">
        <v>3.0</v>
      </c>
      <c r="U44" s="65">
        <v>1.0</v>
      </c>
      <c r="V44" s="65">
        <v>5.0</v>
      </c>
      <c r="W44" s="122">
        <f t="shared" ref="W44:W45" si="68">SUM(D44:V44)</f>
        <v>87</v>
      </c>
      <c r="X44" s="59">
        <f t="shared" ref="X44:X45" si="69">SUM(F44,G44,H44,I44,J44,K44,N44,O44,P44,U44,V44,L44,M44,Q44,R44)</f>
        <v>83</v>
      </c>
      <c r="Y44" s="59">
        <f t="shared" ref="Y44:Y45" si="70">SUM(D44,E44,L44,M44,Q44,R44,S44,T44)</f>
        <v>14</v>
      </c>
      <c r="Z44" s="59">
        <f t="shared" ref="Z44:Z45" si="71">SUM(H44:R44)</f>
        <v>71</v>
      </c>
      <c r="AA44" s="59">
        <f t="shared" ref="AA44:AA45" si="72">SUM(F44,G44,U44,V44)</f>
        <v>12</v>
      </c>
      <c r="AB44" s="59">
        <f t="shared" ref="AB44:AB45" si="73">SUM(E44,G44,H44,I44,L44,N44,O44,Q44,T44,V44)</f>
        <v>83</v>
      </c>
      <c r="AC44" s="128">
        <f t="shared" ref="AC44:AC45" si="74">(X44/W44*100-50)*2</f>
        <v>90.8045977</v>
      </c>
      <c r="AD44" s="128">
        <f t="shared" ref="AD44:AD45" si="75">(Z44/W44*100-50)*2</f>
        <v>63.2183908</v>
      </c>
      <c r="AE44" s="128">
        <f t="shared" ref="AE44:AE45" si="76">AA44/W44/0.5*100</f>
        <v>27.5862069</v>
      </c>
      <c r="AF44" s="128">
        <f t="shared" ref="AF44:AF45" si="77">Y44/W44/0.5*100</f>
        <v>32.18390805</v>
      </c>
      <c r="AG44" s="128">
        <f t="shared" ref="AG44:AG45" si="78">(AB44/W44*100-50)*2</f>
        <v>90.8045977</v>
      </c>
      <c r="AH44" s="130">
        <f t="shared" ref="AH44:AL44" si="67">AVERAGE(AC44:AC45)</f>
        <v>93.93171062</v>
      </c>
      <c r="AI44" s="130">
        <f t="shared" si="67"/>
        <v>68.37390128</v>
      </c>
      <c r="AJ44" s="130">
        <f t="shared" si="67"/>
        <v>25.55780933</v>
      </c>
      <c r="AK44" s="130">
        <f t="shared" si="67"/>
        <v>17.56254226</v>
      </c>
      <c r="AL44" s="130">
        <f t="shared" si="67"/>
        <v>95.40229885</v>
      </c>
      <c r="AM44" s="130">
        <f>SUM(AI44:AJ44)</f>
        <v>93.93171062</v>
      </c>
    </row>
    <row r="45">
      <c r="A45" s="12"/>
      <c r="B45" s="21"/>
      <c r="C45" s="51" t="s">
        <v>25</v>
      </c>
      <c r="D45" s="51"/>
      <c r="E45" s="65"/>
      <c r="F45" s="65"/>
      <c r="G45" s="65">
        <v>2.0</v>
      </c>
      <c r="H45" s="65"/>
      <c r="I45" s="65">
        <v>29.0</v>
      </c>
      <c r="J45" s="65"/>
      <c r="K45" s="65"/>
      <c r="L45" s="65"/>
      <c r="M45" s="65"/>
      <c r="N45" s="65"/>
      <c r="O45" s="65">
        <v>30.0</v>
      </c>
      <c r="P45" s="65"/>
      <c r="Q45" s="65"/>
      <c r="R45" s="65"/>
      <c r="S45" s="65"/>
      <c r="T45" s="65">
        <v>1.0</v>
      </c>
      <c r="U45" s="65"/>
      <c r="V45" s="65">
        <v>6.0</v>
      </c>
      <c r="W45" s="122">
        <f t="shared" si="68"/>
        <v>68</v>
      </c>
      <c r="X45" s="59">
        <f t="shared" si="69"/>
        <v>67</v>
      </c>
      <c r="Y45" s="59">
        <f t="shared" si="70"/>
        <v>1</v>
      </c>
      <c r="Z45" s="59">
        <f t="shared" si="71"/>
        <v>59</v>
      </c>
      <c r="AA45" s="59">
        <f t="shared" si="72"/>
        <v>8</v>
      </c>
      <c r="AB45" s="59">
        <f t="shared" si="73"/>
        <v>68</v>
      </c>
      <c r="AC45" s="128">
        <f t="shared" si="74"/>
        <v>97.05882353</v>
      </c>
      <c r="AD45" s="128">
        <f t="shared" si="75"/>
        <v>73.52941176</v>
      </c>
      <c r="AE45" s="128">
        <f t="shared" si="76"/>
        <v>23.52941176</v>
      </c>
      <c r="AF45" s="128">
        <f t="shared" si="77"/>
        <v>2.941176471</v>
      </c>
      <c r="AG45" s="128">
        <f t="shared" si="78"/>
        <v>100</v>
      </c>
      <c r="AH45" s="12"/>
      <c r="AI45" s="12"/>
      <c r="AJ45" s="12"/>
      <c r="AK45" s="12"/>
      <c r="AL45" s="12"/>
      <c r="AM45" s="12"/>
    </row>
    <row r="46">
      <c r="A46" s="12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146"/>
      <c r="AG46" s="146"/>
      <c r="AH46" s="78"/>
      <c r="AI46" s="78"/>
      <c r="AJ46" s="78"/>
      <c r="AK46" s="78"/>
      <c r="AL46" s="78"/>
      <c r="AM46" s="12"/>
    </row>
    <row r="47">
      <c r="A47" s="4"/>
      <c r="B47" s="147"/>
      <c r="C47" s="148" t="s">
        <v>68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50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7"/>
      <c r="AI47" s="147"/>
      <c r="AJ47" s="147"/>
      <c r="AK47" s="149"/>
      <c r="AL47" s="147"/>
      <c r="AM47" s="12"/>
    </row>
    <row r="48">
      <c r="A48" s="4"/>
      <c r="B48" s="36" t="s">
        <v>8</v>
      </c>
      <c r="C48" s="88" t="s">
        <v>9</v>
      </c>
      <c r="D48" s="39" t="s">
        <v>10</v>
      </c>
      <c r="E48" s="39" t="s">
        <v>38</v>
      </c>
      <c r="F48" s="39" t="s">
        <v>39</v>
      </c>
      <c r="G48" s="39" t="s">
        <v>40</v>
      </c>
      <c r="H48" s="40" t="s">
        <v>11</v>
      </c>
      <c r="I48" s="40" t="s">
        <v>12</v>
      </c>
      <c r="J48" s="40" t="s">
        <v>41</v>
      </c>
      <c r="K48" s="40" t="s">
        <v>13</v>
      </c>
      <c r="L48" s="40" t="s">
        <v>42</v>
      </c>
      <c r="M48" s="40" t="s">
        <v>43</v>
      </c>
      <c r="N48" s="42" t="s">
        <v>15</v>
      </c>
      <c r="O48" s="42" t="s">
        <v>16</v>
      </c>
      <c r="P48" s="42" t="s">
        <v>35</v>
      </c>
      <c r="Q48" s="42" t="s">
        <v>44</v>
      </c>
      <c r="R48" s="42" t="s">
        <v>17</v>
      </c>
      <c r="S48" s="44" t="s">
        <v>18</v>
      </c>
      <c r="T48" s="44" t="s">
        <v>45</v>
      </c>
      <c r="U48" s="44" t="s">
        <v>46</v>
      </c>
      <c r="V48" s="44" t="s">
        <v>47</v>
      </c>
      <c r="W48" s="44" t="s">
        <v>19</v>
      </c>
      <c r="X48" s="44" t="s">
        <v>48</v>
      </c>
      <c r="Y48" s="44" t="s">
        <v>49</v>
      </c>
      <c r="Z48" s="44" t="s">
        <v>50</v>
      </c>
      <c r="AA48" s="154" t="s">
        <v>51</v>
      </c>
      <c r="AB48" s="107"/>
      <c r="AC48" s="108" t="s">
        <v>53</v>
      </c>
      <c r="AD48" s="109" t="s">
        <v>54</v>
      </c>
      <c r="AE48" s="110" t="s">
        <v>55</v>
      </c>
      <c r="AF48" s="111" t="s">
        <v>57</v>
      </c>
      <c r="AG48" s="26" t="s">
        <v>21</v>
      </c>
      <c r="AH48" s="112" t="s">
        <v>58</v>
      </c>
      <c r="AI48" s="112" t="s">
        <v>59</v>
      </c>
      <c r="AJ48" s="114" t="s">
        <v>60</v>
      </c>
      <c r="AK48" s="117" t="s">
        <v>57</v>
      </c>
      <c r="AL48" s="104" t="s">
        <v>66</v>
      </c>
      <c r="AM48" s="12"/>
    </row>
    <row r="49">
      <c r="A49" s="12"/>
      <c r="B49" s="12"/>
      <c r="C49" s="119" t="s">
        <v>23</v>
      </c>
      <c r="D49" s="5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>
        <v>67.0</v>
      </c>
      <c r="Q49" s="65"/>
      <c r="R49" s="65"/>
      <c r="S49" s="65">
        <v>1.0</v>
      </c>
      <c r="T49" s="65"/>
      <c r="U49" s="65">
        <v>27.0</v>
      </c>
      <c r="V49" s="65"/>
      <c r="W49" s="122">
        <f t="shared" ref="W49:W50" si="80">SUM(D49:V49)</f>
        <v>95</v>
      </c>
      <c r="X49" s="59">
        <f t="shared" ref="X49:X50" si="81">SUM(F49,G49,H49,I49,J49,K49,N49,O49,P49,U49,V49,L49,M49,Q49,R49)</f>
        <v>94</v>
      </c>
      <c r="Y49" s="59">
        <f t="shared" ref="Y49:Y50" si="82">SUM(D49,E49,L49,M49,Q49,R49,S49,T49)</f>
        <v>1</v>
      </c>
      <c r="Z49" s="59">
        <f t="shared" ref="Z49:Z50" si="83">SUM(H49:R49)</f>
        <v>67</v>
      </c>
      <c r="AA49" s="59">
        <f t="shared" ref="AA49:AA50" si="84">SUM(F49,G49,U49,V49)</f>
        <v>27</v>
      </c>
      <c r="AB49" s="59">
        <f t="shared" ref="AB49:AB50" si="85">SUM(E49,G49,H49,I49,L49,N49,O49,Q49,T49,V49)</f>
        <v>0</v>
      </c>
      <c r="AC49" s="128">
        <f t="shared" ref="AC49:AC50" si="86">(X49/W49*100-50)*2</f>
        <v>97.89473684</v>
      </c>
      <c r="AD49" s="128">
        <f t="shared" ref="AD49:AD50" si="87">(Z49/W49*100-50)*2</f>
        <v>41.05263158</v>
      </c>
      <c r="AE49" s="128">
        <f t="shared" ref="AE49:AE50" si="88">AA49/W49/0.5*100</f>
        <v>56.84210526</v>
      </c>
      <c r="AF49" s="128">
        <f>(Y49/W49*100-50)*2</f>
        <v>-97.89473684</v>
      </c>
      <c r="AG49" s="128">
        <v>0.0</v>
      </c>
      <c r="AH49" s="130">
        <f t="shared" ref="AH49:AK49" si="79">AVERAGE(AC49:AC50)</f>
        <v>98.94736842</v>
      </c>
      <c r="AI49" s="130">
        <f t="shared" si="79"/>
        <v>45.85099111</v>
      </c>
      <c r="AJ49" s="130">
        <f t="shared" si="79"/>
        <v>53.09637731</v>
      </c>
      <c r="AK49" s="130">
        <f t="shared" si="79"/>
        <v>-48.94736842</v>
      </c>
      <c r="AL49" s="130">
        <f>AG50</f>
        <v>81.81818182</v>
      </c>
      <c r="AM49" s="12"/>
    </row>
    <row r="50">
      <c r="A50" s="12"/>
      <c r="B50" s="78"/>
      <c r="C50" s="123" t="s">
        <v>25</v>
      </c>
      <c r="D50" s="5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>
        <v>51.0</v>
      </c>
      <c r="P50" s="65">
        <v>7.0</v>
      </c>
      <c r="Q50" s="65"/>
      <c r="R50" s="65"/>
      <c r="S50" s="65"/>
      <c r="T50" s="65"/>
      <c r="U50" s="65"/>
      <c r="V50" s="65">
        <v>19.0</v>
      </c>
      <c r="W50" s="122">
        <f t="shared" si="80"/>
        <v>77</v>
      </c>
      <c r="X50" s="59">
        <f t="shared" si="81"/>
        <v>77</v>
      </c>
      <c r="Y50" s="59">
        <f t="shared" si="82"/>
        <v>0</v>
      </c>
      <c r="Z50" s="59">
        <f t="shared" si="83"/>
        <v>58</v>
      </c>
      <c r="AA50" s="59">
        <f t="shared" si="84"/>
        <v>19</v>
      </c>
      <c r="AB50" s="59">
        <f t="shared" si="85"/>
        <v>70</v>
      </c>
      <c r="AC50" s="128">
        <f t="shared" si="86"/>
        <v>100</v>
      </c>
      <c r="AD50" s="128">
        <f t="shared" si="87"/>
        <v>50.64935065</v>
      </c>
      <c r="AE50" s="128">
        <f t="shared" si="88"/>
        <v>49.35064935</v>
      </c>
      <c r="AF50" s="128">
        <f>Y50/W50/0.5*100</f>
        <v>0</v>
      </c>
      <c r="AG50" s="128">
        <f>(AB50/W50*100-50)*2</f>
        <v>81.81818182</v>
      </c>
      <c r="AH50" s="12"/>
      <c r="AI50" s="12"/>
      <c r="AJ50" s="12"/>
      <c r="AK50" s="12"/>
      <c r="AL50" s="12"/>
      <c r="AM50" s="12"/>
    </row>
    <row r="51">
      <c r="A51" s="4"/>
      <c r="B51" s="66" t="s">
        <v>27</v>
      </c>
      <c r="C51" s="67"/>
      <c r="D51" s="6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2"/>
      <c r="AI51" s="12"/>
      <c r="AJ51" s="12"/>
      <c r="AK51" s="12"/>
      <c r="AL51" s="12"/>
      <c r="AM51" s="12"/>
    </row>
    <row r="52">
      <c r="A52" s="12"/>
      <c r="B52" s="21"/>
      <c r="C52" s="51" t="s">
        <v>23</v>
      </c>
      <c r="D52" s="5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>
        <v>84.0</v>
      </c>
      <c r="Q52" s="65"/>
      <c r="R52" s="65"/>
      <c r="S52" s="65">
        <v>1.0</v>
      </c>
      <c r="T52" s="65"/>
      <c r="U52" s="65">
        <v>23.0</v>
      </c>
      <c r="V52" s="65"/>
      <c r="W52" s="122">
        <f t="shared" ref="W52:W53" si="90">SUM(D52:V52)</f>
        <v>108</v>
      </c>
      <c r="X52" s="59">
        <f t="shared" ref="X52:X53" si="91">SUM(F52,G52,H52,I52,J52,K52,N52,O52,P52,U52,V52,L52,M52,Q52,R52)</f>
        <v>107</v>
      </c>
      <c r="Y52" s="59">
        <f t="shared" ref="Y52:Y53" si="92">SUM(D52,E52,L52,M52,Q52,R52,S52,T52)</f>
        <v>1</v>
      </c>
      <c r="Z52" s="59">
        <f t="shared" ref="Z52:Z53" si="93">SUM(H52:R52)</f>
        <v>84</v>
      </c>
      <c r="AA52" s="59">
        <f t="shared" ref="AA52:AA53" si="94">SUM(F52,G52,U52,V52)</f>
        <v>23</v>
      </c>
      <c r="AB52" s="59">
        <f t="shared" ref="AB52:AB53" si="95">SUM(E52,G52,H52,I52,L52,N52,O52,Q52,T52,V52)</f>
        <v>0</v>
      </c>
      <c r="AC52" s="128">
        <f t="shared" ref="AC52:AC53" si="96">(X52/W52*100-50)*2</f>
        <v>98.14814815</v>
      </c>
      <c r="AD52" s="128">
        <f t="shared" ref="AD52:AD53" si="97">(Z52/W52*100-50)*2</f>
        <v>55.55555556</v>
      </c>
      <c r="AE52" s="128">
        <f t="shared" ref="AE52:AE53" si="98">AA52/W52/0.5*100</f>
        <v>42.59259259</v>
      </c>
      <c r="AF52" s="128">
        <f>(Y52/W52*100-50)*2</f>
        <v>-98.14814815</v>
      </c>
      <c r="AG52" s="128">
        <v>0.0</v>
      </c>
      <c r="AH52" s="130">
        <f t="shared" ref="AH52:AK52" si="89">AVERAGE(AC52:AC53)</f>
        <v>99.07407407</v>
      </c>
      <c r="AI52" s="130">
        <f t="shared" si="89"/>
        <v>62.0474407</v>
      </c>
      <c r="AJ52" s="130">
        <f t="shared" si="89"/>
        <v>37.02663337</v>
      </c>
      <c r="AK52" s="130">
        <f t="shared" si="89"/>
        <v>-49.07407407</v>
      </c>
      <c r="AL52" s="130">
        <f>AG53</f>
        <v>86.51685393</v>
      </c>
      <c r="AM52" s="12"/>
    </row>
    <row r="53">
      <c r="A53" s="12"/>
      <c r="B53" s="62"/>
      <c r="C53" s="51" t="s">
        <v>25</v>
      </c>
      <c r="D53" s="5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>
        <v>71.0</v>
      </c>
      <c r="P53" s="65">
        <v>4.0</v>
      </c>
      <c r="Q53" s="65"/>
      <c r="R53" s="65"/>
      <c r="S53" s="65"/>
      <c r="T53" s="65"/>
      <c r="U53" s="65">
        <v>2.0</v>
      </c>
      <c r="V53" s="65">
        <v>12.0</v>
      </c>
      <c r="W53" s="122">
        <f t="shared" si="90"/>
        <v>89</v>
      </c>
      <c r="X53" s="59">
        <f t="shared" si="91"/>
        <v>89</v>
      </c>
      <c r="Y53" s="59">
        <f t="shared" si="92"/>
        <v>0</v>
      </c>
      <c r="Z53" s="59">
        <f t="shared" si="93"/>
        <v>75</v>
      </c>
      <c r="AA53" s="59">
        <f t="shared" si="94"/>
        <v>14</v>
      </c>
      <c r="AB53" s="59">
        <f t="shared" si="95"/>
        <v>83</v>
      </c>
      <c r="AC53" s="128">
        <f t="shared" si="96"/>
        <v>100</v>
      </c>
      <c r="AD53" s="128">
        <f t="shared" si="97"/>
        <v>68.53932584</v>
      </c>
      <c r="AE53" s="128">
        <f t="shared" si="98"/>
        <v>31.46067416</v>
      </c>
      <c r="AF53" s="128">
        <f>Y53/W53/0.5*100</f>
        <v>0</v>
      </c>
      <c r="AG53" s="128">
        <f>(AB53/W53*100-50)*2</f>
        <v>86.51685393</v>
      </c>
      <c r="AH53" s="12"/>
      <c r="AI53" s="12"/>
      <c r="AJ53" s="12"/>
      <c r="AK53" s="12"/>
      <c r="AL53" s="12"/>
      <c r="AM53" s="12"/>
    </row>
    <row r="54">
      <c r="A54" s="4"/>
      <c r="B54" s="66" t="s">
        <v>31</v>
      </c>
      <c r="C54" s="67"/>
      <c r="D54" s="6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2"/>
      <c r="AI54" s="12"/>
      <c r="AJ54" s="12"/>
      <c r="AK54" s="12"/>
      <c r="AL54" s="12"/>
      <c r="AM54" s="12"/>
    </row>
    <row r="55">
      <c r="A55" s="12"/>
      <c r="B55" s="21"/>
      <c r="C55" s="51" t="s">
        <v>23</v>
      </c>
      <c r="D55" s="5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>
        <v>1.0</v>
      </c>
      <c r="P55" s="65">
        <v>108.0</v>
      </c>
      <c r="Q55" s="65"/>
      <c r="R55" s="65"/>
      <c r="S55" s="65">
        <v>4.0</v>
      </c>
      <c r="T55" s="65"/>
      <c r="U55" s="65">
        <v>20.0</v>
      </c>
      <c r="V55" s="65"/>
      <c r="W55" s="122">
        <f t="shared" ref="W55:W56" si="100">SUM(D55:V55)</f>
        <v>133</v>
      </c>
      <c r="X55" s="59">
        <f t="shared" ref="X55:X56" si="101">SUM(F55,G55,H55,I55,J55,K55,N55,O55,P55,U55,V55,L55,M55,Q55,R55)</f>
        <v>129</v>
      </c>
      <c r="Y55" s="59">
        <f t="shared" ref="Y55:Y56" si="102">SUM(D55,E55,L55,M55,Q55,R55,S55,T55)</f>
        <v>4</v>
      </c>
      <c r="Z55" s="59">
        <f t="shared" ref="Z55:Z56" si="103">SUM(H55:R55)</f>
        <v>109</v>
      </c>
      <c r="AA55" s="59">
        <f t="shared" ref="AA55:AA56" si="104">SUM(F55,G55,U55,V55)</f>
        <v>20</v>
      </c>
      <c r="AB55" s="59">
        <f t="shared" ref="AB55:AB56" si="105">SUM(E55,G55,H55,I55,L55,N55,O55,Q55,T55,V55)</f>
        <v>1</v>
      </c>
      <c r="AC55" s="128">
        <f t="shared" ref="AC55:AC56" si="106">(X55/W55*100-50)*2</f>
        <v>93.98496241</v>
      </c>
      <c r="AD55" s="128">
        <f t="shared" ref="AD55:AD56" si="107">(Z55/W55*100-50)*2</f>
        <v>63.90977444</v>
      </c>
      <c r="AE55" s="128">
        <f t="shared" ref="AE55:AE56" si="108">AA55/W55/0.5*100</f>
        <v>30.07518797</v>
      </c>
      <c r="AF55" s="128">
        <f>(Y55/W55*100-50)*2</f>
        <v>-93.98496241</v>
      </c>
      <c r="AG55" s="128">
        <v>0.0</v>
      </c>
      <c r="AH55" s="130">
        <f t="shared" ref="AH55:AK55" si="99">AVERAGE(AC55:AC56)</f>
        <v>95.78766193</v>
      </c>
      <c r="AI55" s="130">
        <f t="shared" si="99"/>
        <v>69.90669445</v>
      </c>
      <c r="AJ55" s="130">
        <f t="shared" si="99"/>
        <v>25.88096748</v>
      </c>
      <c r="AK55" s="130">
        <f t="shared" si="99"/>
        <v>-45.78766193</v>
      </c>
      <c r="AL55" s="130">
        <f>AG56</f>
        <v>100</v>
      </c>
      <c r="AM55" s="12"/>
    </row>
    <row r="56">
      <c r="A56" s="12"/>
      <c r="B56" s="21"/>
      <c r="C56" s="51" t="s">
        <v>25</v>
      </c>
      <c r="D56" s="51"/>
      <c r="E56" s="65"/>
      <c r="F56" s="65"/>
      <c r="G56" s="65">
        <v>5.0</v>
      </c>
      <c r="H56" s="65"/>
      <c r="I56" s="65"/>
      <c r="J56" s="65"/>
      <c r="K56" s="65"/>
      <c r="L56" s="65"/>
      <c r="M56" s="65"/>
      <c r="N56" s="65"/>
      <c r="O56" s="65">
        <v>73.0</v>
      </c>
      <c r="P56" s="65"/>
      <c r="Q56" s="65"/>
      <c r="R56" s="65"/>
      <c r="S56" s="65"/>
      <c r="T56" s="65">
        <v>1.0</v>
      </c>
      <c r="U56" s="65"/>
      <c r="V56" s="65">
        <v>4.0</v>
      </c>
      <c r="W56" s="122">
        <f t="shared" si="100"/>
        <v>83</v>
      </c>
      <c r="X56" s="59">
        <f t="shared" si="101"/>
        <v>82</v>
      </c>
      <c r="Y56" s="59">
        <f t="shared" si="102"/>
        <v>1</v>
      </c>
      <c r="Z56" s="59">
        <f t="shared" si="103"/>
        <v>73</v>
      </c>
      <c r="AA56" s="59">
        <f t="shared" si="104"/>
        <v>9</v>
      </c>
      <c r="AB56" s="59">
        <f t="shared" si="105"/>
        <v>83</v>
      </c>
      <c r="AC56" s="128">
        <f t="shared" si="106"/>
        <v>97.59036145</v>
      </c>
      <c r="AD56" s="128">
        <f t="shared" si="107"/>
        <v>75.90361446</v>
      </c>
      <c r="AE56" s="128">
        <f t="shared" si="108"/>
        <v>21.68674699</v>
      </c>
      <c r="AF56" s="128">
        <f>Y56/W56/0.5*100</f>
        <v>2.409638554</v>
      </c>
      <c r="AG56" s="128">
        <f>(AB56/W56*100-50)*2</f>
        <v>100</v>
      </c>
      <c r="AH56" s="12"/>
      <c r="AI56" s="12"/>
      <c r="AJ56" s="12"/>
      <c r="AK56" s="12"/>
      <c r="AL56" s="12"/>
      <c r="AM56" s="12"/>
    </row>
    <row r="57">
      <c r="A57" s="12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146"/>
      <c r="AG57" s="146"/>
      <c r="AH57" s="78"/>
      <c r="AI57" s="78"/>
      <c r="AJ57" s="78"/>
      <c r="AK57" s="78"/>
      <c r="AL57" s="78"/>
      <c r="AM57" s="12"/>
    </row>
    <row r="58">
      <c r="A58" s="4"/>
      <c r="B58" s="104"/>
      <c r="C58" s="18" t="s">
        <v>69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106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104"/>
      <c r="AI58" s="104"/>
      <c r="AJ58" s="104"/>
      <c r="AK58" s="23"/>
      <c r="AL58" s="104"/>
      <c r="AM58" s="12"/>
    </row>
    <row r="59">
      <c r="A59" s="4"/>
      <c r="B59" s="36" t="s">
        <v>8</v>
      </c>
      <c r="C59" s="88" t="s">
        <v>9</v>
      </c>
      <c r="D59" s="39" t="s">
        <v>10</v>
      </c>
      <c r="E59" s="39" t="s">
        <v>38</v>
      </c>
      <c r="F59" s="39" t="s">
        <v>39</v>
      </c>
      <c r="G59" s="39" t="s">
        <v>40</v>
      </c>
      <c r="H59" s="40" t="s">
        <v>11</v>
      </c>
      <c r="I59" s="40" t="s">
        <v>12</v>
      </c>
      <c r="J59" s="40" t="s">
        <v>41</v>
      </c>
      <c r="K59" s="40" t="s">
        <v>13</v>
      </c>
      <c r="L59" s="40" t="s">
        <v>42</v>
      </c>
      <c r="M59" s="40" t="s">
        <v>43</v>
      </c>
      <c r="N59" s="42" t="s">
        <v>15</v>
      </c>
      <c r="O59" s="42" t="s">
        <v>16</v>
      </c>
      <c r="P59" s="42" t="s">
        <v>35</v>
      </c>
      <c r="Q59" s="42" t="s">
        <v>44</v>
      </c>
      <c r="R59" s="42" t="s">
        <v>17</v>
      </c>
      <c r="S59" s="44" t="s">
        <v>18</v>
      </c>
      <c r="T59" s="44" t="s">
        <v>45</v>
      </c>
      <c r="U59" s="44" t="s">
        <v>46</v>
      </c>
      <c r="V59" s="44" t="s">
        <v>47</v>
      </c>
      <c r="W59" s="44" t="s">
        <v>19</v>
      </c>
      <c r="X59" s="44" t="s">
        <v>48</v>
      </c>
      <c r="Y59" s="44" t="s">
        <v>49</v>
      </c>
      <c r="Z59" s="44" t="s">
        <v>50</v>
      </c>
      <c r="AA59" s="154" t="s">
        <v>51</v>
      </c>
      <c r="AB59" s="107"/>
      <c r="AC59" s="108" t="s">
        <v>53</v>
      </c>
      <c r="AD59" s="109" t="s">
        <v>54</v>
      </c>
      <c r="AE59" s="110" t="s">
        <v>55</v>
      </c>
      <c r="AF59" s="111" t="s">
        <v>57</v>
      </c>
      <c r="AG59" s="26" t="s">
        <v>21</v>
      </c>
      <c r="AH59" s="112" t="s">
        <v>58</v>
      </c>
      <c r="AI59" s="112" t="s">
        <v>59</v>
      </c>
      <c r="AJ59" s="114" t="s">
        <v>60</v>
      </c>
      <c r="AK59" s="117" t="s">
        <v>57</v>
      </c>
      <c r="AL59" s="104" t="s">
        <v>66</v>
      </c>
      <c r="AM59" s="12"/>
    </row>
    <row r="60">
      <c r="A60" s="12"/>
      <c r="B60" s="12"/>
      <c r="C60" s="119" t="s">
        <v>23</v>
      </c>
      <c r="D60" s="51"/>
      <c r="E60" s="65">
        <v>2.0</v>
      </c>
      <c r="F60" s="65"/>
      <c r="G60" s="65">
        <v>7.0</v>
      </c>
      <c r="H60" s="65"/>
      <c r="I60" s="65">
        <v>15.0</v>
      </c>
      <c r="J60" s="65"/>
      <c r="K60" s="65"/>
      <c r="L60" s="65">
        <v>1.0</v>
      </c>
      <c r="M60" s="65"/>
      <c r="N60" s="65"/>
      <c r="O60" s="65">
        <v>16.0</v>
      </c>
      <c r="P60" s="65"/>
      <c r="Q60" s="65">
        <v>3.0</v>
      </c>
      <c r="R60" s="65"/>
      <c r="S60" s="65"/>
      <c r="T60" s="65">
        <v>3.0</v>
      </c>
      <c r="U60" s="65"/>
      <c r="V60" s="65">
        <v>18.0</v>
      </c>
      <c r="W60" s="122">
        <f t="shared" ref="W60:W61" si="110">SUM(D60:V60)</f>
        <v>65</v>
      </c>
      <c r="X60" s="59">
        <f t="shared" ref="X60:X61" si="111">SUM(F60,G60,H60,I60,J60,K60,N60,O60,P60,U60,V60,L60,M60,Q60,R60)</f>
        <v>60</v>
      </c>
      <c r="Y60" s="59">
        <f t="shared" ref="Y60:Y61" si="112">SUM(D60,E60,L60,M60,Q60,R60,S60,T60)</f>
        <v>9</v>
      </c>
      <c r="Z60" s="59">
        <f t="shared" ref="Z60:Z61" si="113">SUM(H60:R60)</f>
        <v>35</v>
      </c>
      <c r="AA60" s="59">
        <f t="shared" ref="AA60:AA61" si="114">SUM(F60,G60,U60,V60)</f>
        <v>25</v>
      </c>
      <c r="AB60" s="59">
        <f t="shared" ref="AB60:AB61" si="115">SUM(E60,G60,H60,I60,L60,N60,O60,Q60,T60,V60)</f>
        <v>65</v>
      </c>
      <c r="AC60" s="128">
        <f t="shared" ref="AC60:AC61" si="116">(X60/W60*100-50)*2</f>
        <v>84.61538462</v>
      </c>
      <c r="AD60" s="128">
        <f t="shared" ref="AD60:AD61" si="117">(Z60/W60*100-50)*2</f>
        <v>7.692307692</v>
      </c>
      <c r="AE60" s="128">
        <f t="shared" ref="AE60:AE61" si="118">AA60/W60/0.5*100</f>
        <v>76.92307692</v>
      </c>
      <c r="AF60" s="128">
        <f t="shared" ref="AF60:AF61" si="119">Y60/W60/0.5*100</f>
        <v>27.69230769</v>
      </c>
      <c r="AG60" s="128">
        <f t="shared" ref="AG60:AG61" si="120">(AB60/W60*100-50)*2</f>
        <v>100</v>
      </c>
      <c r="AH60" s="130">
        <f t="shared" ref="AH60:AL60" si="109">AVERAGE(AC60:AC61)</f>
        <v>90.87912088</v>
      </c>
      <c r="AI60" s="130">
        <f t="shared" si="109"/>
        <v>9.56043956</v>
      </c>
      <c r="AJ60" s="130">
        <f t="shared" si="109"/>
        <v>81.31868132</v>
      </c>
      <c r="AK60" s="130">
        <f t="shared" si="109"/>
        <v>15.27472527</v>
      </c>
      <c r="AL60" s="130">
        <f t="shared" si="109"/>
        <v>88.57142857</v>
      </c>
      <c r="AM60" s="12"/>
    </row>
    <row r="61">
      <c r="A61" s="12"/>
      <c r="B61" s="78"/>
      <c r="C61" s="123" t="s">
        <v>25</v>
      </c>
      <c r="D61" s="51"/>
      <c r="E61" s="65"/>
      <c r="F61" s="65">
        <v>5.0</v>
      </c>
      <c r="G61" s="65">
        <v>16.0</v>
      </c>
      <c r="H61" s="65"/>
      <c r="I61" s="65">
        <v>18.0</v>
      </c>
      <c r="J61" s="65"/>
      <c r="K61" s="65"/>
      <c r="L61" s="65"/>
      <c r="M61" s="65"/>
      <c r="N61" s="65"/>
      <c r="O61" s="65">
        <v>21.0</v>
      </c>
      <c r="P61" s="65"/>
      <c r="Q61" s="65"/>
      <c r="R61" s="65"/>
      <c r="S61" s="65">
        <v>1.0</v>
      </c>
      <c r="T61" s="65"/>
      <c r="U61" s="65">
        <v>2.0</v>
      </c>
      <c r="V61" s="65">
        <v>7.0</v>
      </c>
      <c r="W61" s="122">
        <f t="shared" si="110"/>
        <v>70</v>
      </c>
      <c r="X61" s="59">
        <f t="shared" si="111"/>
        <v>69</v>
      </c>
      <c r="Y61" s="59">
        <f t="shared" si="112"/>
        <v>1</v>
      </c>
      <c r="Z61" s="59">
        <f t="shared" si="113"/>
        <v>39</v>
      </c>
      <c r="AA61" s="59">
        <f t="shared" si="114"/>
        <v>30</v>
      </c>
      <c r="AB61" s="59">
        <f t="shared" si="115"/>
        <v>62</v>
      </c>
      <c r="AC61" s="128">
        <f t="shared" si="116"/>
        <v>97.14285714</v>
      </c>
      <c r="AD61" s="128">
        <f t="shared" si="117"/>
        <v>11.42857143</v>
      </c>
      <c r="AE61" s="128">
        <f t="shared" si="118"/>
        <v>85.71428571</v>
      </c>
      <c r="AF61" s="128">
        <f t="shared" si="119"/>
        <v>2.857142857</v>
      </c>
      <c r="AG61" s="128">
        <f t="shared" si="120"/>
        <v>77.14285714</v>
      </c>
      <c r="AH61" s="12"/>
      <c r="AI61" s="12"/>
      <c r="AJ61" s="12"/>
      <c r="AK61" s="12"/>
      <c r="AL61" s="12"/>
      <c r="AM61" s="12"/>
    </row>
    <row r="62">
      <c r="A62" s="4"/>
      <c r="B62" s="66" t="s">
        <v>27</v>
      </c>
      <c r="C62" s="67"/>
      <c r="D62" s="6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2"/>
      <c r="AI62" s="12"/>
      <c r="AJ62" s="12"/>
      <c r="AK62" s="12"/>
      <c r="AL62" s="12"/>
      <c r="AM62" s="12"/>
    </row>
    <row r="63">
      <c r="A63" s="12"/>
      <c r="B63" s="21"/>
      <c r="C63" s="51" t="s">
        <v>23</v>
      </c>
      <c r="D63" s="51"/>
      <c r="E63" s="65">
        <v>2.0</v>
      </c>
      <c r="F63" s="65"/>
      <c r="G63" s="65">
        <v>13.0</v>
      </c>
      <c r="H63" s="65"/>
      <c r="I63" s="65">
        <v>12.0</v>
      </c>
      <c r="J63" s="65"/>
      <c r="K63" s="65"/>
      <c r="L63" s="65">
        <v>3.0</v>
      </c>
      <c r="M63" s="65"/>
      <c r="N63" s="65">
        <v>1.0</v>
      </c>
      <c r="O63" s="65">
        <v>13.0</v>
      </c>
      <c r="P63" s="65">
        <v>1.0</v>
      </c>
      <c r="Q63" s="65">
        <v>1.0</v>
      </c>
      <c r="R63" s="65"/>
      <c r="S63" s="65"/>
      <c r="T63" s="65">
        <v>1.0</v>
      </c>
      <c r="U63" s="65"/>
      <c r="V63" s="65">
        <v>8.0</v>
      </c>
      <c r="W63" s="122">
        <f t="shared" ref="W63:W64" si="122">SUM(D63:V63)</f>
        <v>55</v>
      </c>
      <c r="X63" s="59">
        <f t="shared" ref="X63:X64" si="123">SUM(F63,G63,H63,I63,J63,K63,N63,O63,P63,U63,V63,L63,M63,Q63,R63)</f>
        <v>52</v>
      </c>
      <c r="Y63" s="59">
        <f t="shared" ref="Y63:Y64" si="124">SUM(D63,E63,L63,M63,Q63,R63,S63,T63)</f>
        <v>7</v>
      </c>
      <c r="Z63" s="59">
        <f t="shared" ref="Z63:Z64" si="125">SUM(H63:R63)</f>
        <v>31</v>
      </c>
      <c r="AA63" s="59">
        <f t="shared" ref="AA63:AA64" si="126">SUM(F63,G63,U63,V63)</f>
        <v>21</v>
      </c>
      <c r="AB63" s="59">
        <f t="shared" ref="AB63:AB64" si="127">SUM(E63,G63,H63,I63,L63,N63,O63,Q63,T63,V63)</f>
        <v>54</v>
      </c>
      <c r="AC63" s="128">
        <f t="shared" ref="AC63:AC64" si="128">(X63/W63*100-50)*2</f>
        <v>89.09090909</v>
      </c>
      <c r="AD63" s="128">
        <f t="shared" ref="AD63:AD64" si="129">(Z63/W63*100-50)*2</f>
        <v>12.72727273</v>
      </c>
      <c r="AE63" s="128">
        <f t="shared" ref="AE63:AE64" si="130">AA63/W63/0.5*100</f>
        <v>76.36363636</v>
      </c>
      <c r="AF63" s="128">
        <f t="shared" ref="AF63:AF64" si="131">Y63/W63/0.5*100</f>
        <v>25.45454545</v>
      </c>
      <c r="AG63" s="128">
        <f t="shared" ref="AG63:AG64" si="132">(AB63/W63*100-50)*2</f>
        <v>96.36363636</v>
      </c>
      <c r="AH63" s="130">
        <f t="shared" ref="AH63:AL63" si="121">AVERAGE(AC63:AC64)</f>
        <v>94.54545455</v>
      </c>
      <c r="AI63" s="130">
        <f t="shared" si="121"/>
        <v>13.28671329</v>
      </c>
      <c r="AJ63" s="130">
        <f t="shared" si="121"/>
        <v>81.25874126</v>
      </c>
      <c r="AK63" s="130">
        <f t="shared" si="121"/>
        <v>12.72727273</v>
      </c>
      <c r="AL63" s="130">
        <f t="shared" si="121"/>
        <v>98.18181818</v>
      </c>
      <c r="AM63" s="12"/>
    </row>
    <row r="64">
      <c r="A64" s="12"/>
      <c r="B64" s="62"/>
      <c r="C64" s="51" t="s">
        <v>25</v>
      </c>
      <c r="D64" s="51"/>
      <c r="E64" s="65"/>
      <c r="F64" s="65"/>
      <c r="G64" s="65">
        <v>9.0</v>
      </c>
      <c r="H64" s="65"/>
      <c r="I64" s="65">
        <v>16.0</v>
      </c>
      <c r="J64" s="65"/>
      <c r="K64" s="65"/>
      <c r="L64" s="65"/>
      <c r="M64" s="65"/>
      <c r="N64" s="65"/>
      <c r="O64" s="65">
        <v>21.0</v>
      </c>
      <c r="P64" s="65"/>
      <c r="Q64" s="65"/>
      <c r="R64" s="65"/>
      <c r="S64" s="65"/>
      <c r="T64" s="65"/>
      <c r="U64" s="65"/>
      <c r="V64" s="65">
        <v>19.0</v>
      </c>
      <c r="W64" s="122">
        <f t="shared" si="122"/>
        <v>65</v>
      </c>
      <c r="X64" s="59">
        <f t="shared" si="123"/>
        <v>65</v>
      </c>
      <c r="Y64" s="59">
        <f t="shared" si="124"/>
        <v>0</v>
      </c>
      <c r="Z64" s="59">
        <f t="shared" si="125"/>
        <v>37</v>
      </c>
      <c r="AA64" s="59">
        <f t="shared" si="126"/>
        <v>28</v>
      </c>
      <c r="AB64" s="59">
        <f t="shared" si="127"/>
        <v>65</v>
      </c>
      <c r="AC64" s="128">
        <f t="shared" si="128"/>
        <v>100</v>
      </c>
      <c r="AD64" s="128">
        <f t="shared" si="129"/>
        <v>13.84615385</v>
      </c>
      <c r="AE64" s="128">
        <f t="shared" si="130"/>
        <v>86.15384615</v>
      </c>
      <c r="AF64" s="128">
        <f t="shared" si="131"/>
        <v>0</v>
      </c>
      <c r="AG64" s="128">
        <f t="shared" si="132"/>
        <v>100</v>
      </c>
      <c r="AH64" s="12"/>
      <c r="AI64" s="12"/>
      <c r="AJ64" s="12"/>
      <c r="AK64" s="12"/>
      <c r="AL64" s="12"/>
      <c r="AM64" s="12"/>
    </row>
    <row r="65">
      <c r="A65" s="4"/>
      <c r="B65" s="66" t="s">
        <v>31</v>
      </c>
      <c r="C65" s="67"/>
      <c r="D65" s="6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2"/>
      <c r="AI65" s="12"/>
      <c r="AJ65" s="12"/>
      <c r="AK65" s="12"/>
      <c r="AL65" s="12"/>
      <c r="AM65" s="12"/>
    </row>
    <row r="66">
      <c r="A66" s="12"/>
      <c r="B66" s="21"/>
      <c r="C66" s="51" t="s">
        <v>23</v>
      </c>
      <c r="D66" s="51"/>
      <c r="E66" s="65">
        <v>9.0</v>
      </c>
      <c r="F66" s="65"/>
      <c r="G66" s="65">
        <v>8.0</v>
      </c>
      <c r="H66" s="65"/>
      <c r="I66" s="65">
        <v>11.0</v>
      </c>
      <c r="J66" s="65"/>
      <c r="K66" s="65"/>
      <c r="L66" s="65"/>
      <c r="M66" s="65"/>
      <c r="N66" s="65"/>
      <c r="O66" s="65">
        <v>14.0</v>
      </c>
      <c r="P66" s="65"/>
      <c r="Q66" s="65">
        <v>3.0</v>
      </c>
      <c r="R66" s="65"/>
      <c r="S66" s="65"/>
      <c r="T66" s="65">
        <v>1.0</v>
      </c>
      <c r="U66" s="65"/>
      <c r="V66" s="65">
        <v>10.0</v>
      </c>
      <c r="W66" s="122">
        <f t="shared" ref="W66:W67" si="134">SUM(D66:V66)</f>
        <v>56</v>
      </c>
      <c r="X66" s="59">
        <f t="shared" ref="X66:X67" si="135">SUM(F66,G66,H66,I66,J66,K66,N66,O66,P66,U66,V66,L66,M66,Q66,R66)</f>
        <v>46</v>
      </c>
      <c r="Y66" s="59">
        <f t="shared" ref="Y66:Y67" si="136">SUM(D66,E66,L66,M66,Q66,R66,S66,T66)</f>
        <v>13</v>
      </c>
      <c r="Z66" s="59">
        <f t="shared" ref="Z66:Z67" si="137">SUM(H66:R66)</f>
        <v>28</v>
      </c>
      <c r="AA66" s="59">
        <f t="shared" ref="AA66:AA67" si="138">SUM(F66,G66,U66,V66)</f>
        <v>18</v>
      </c>
      <c r="AB66" s="59">
        <f t="shared" ref="AB66:AB67" si="139">SUM(E66,G66,H66,I66,L66,N66,O66,Q66,T66,V66)</f>
        <v>56</v>
      </c>
      <c r="AC66" s="128">
        <f t="shared" ref="AC66:AC67" si="140">(X66/W66*100-50)*2</f>
        <v>64.28571429</v>
      </c>
      <c r="AD66" s="128">
        <f t="shared" ref="AD66:AD67" si="141">(Z66/W66*100-50)*2</f>
        <v>0</v>
      </c>
      <c r="AE66" s="128">
        <f t="shared" ref="AE66:AE67" si="142">AA66/W66/0.5*100</f>
        <v>64.28571429</v>
      </c>
      <c r="AF66" s="128">
        <f t="shared" ref="AF66:AF67" si="143">Y66/W66/0.5*100</f>
        <v>46.42857143</v>
      </c>
      <c r="AG66" s="128">
        <f t="shared" ref="AG66:AG67" si="144">(AB66/W66*100-50)*2</f>
        <v>100</v>
      </c>
      <c r="AH66" s="130">
        <f t="shared" ref="AH66:AL66" si="133">AVERAGE(AC66:AC67)</f>
        <v>70.47619048</v>
      </c>
      <c r="AI66" s="130">
        <f t="shared" si="133"/>
        <v>0</v>
      </c>
      <c r="AJ66" s="130">
        <f t="shared" si="133"/>
        <v>70.47619048</v>
      </c>
      <c r="AK66" s="130">
        <f t="shared" si="133"/>
        <v>34.88095238</v>
      </c>
      <c r="AL66" s="130">
        <f t="shared" si="133"/>
        <v>100</v>
      </c>
      <c r="AM66" s="12"/>
    </row>
    <row r="67">
      <c r="A67" s="12"/>
      <c r="B67" s="21"/>
      <c r="C67" s="51" t="s">
        <v>25</v>
      </c>
      <c r="D67" s="51"/>
      <c r="E67" s="65">
        <v>2.0</v>
      </c>
      <c r="F67" s="65"/>
      <c r="G67" s="65">
        <v>14.0</v>
      </c>
      <c r="H67" s="65"/>
      <c r="I67" s="65">
        <v>14.0</v>
      </c>
      <c r="J67" s="65"/>
      <c r="K67" s="65"/>
      <c r="L67" s="65"/>
      <c r="M67" s="65"/>
      <c r="N67" s="65"/>
      <c r="O67" s="65">
        <v>16.0</v>
      </c>
      <c r="P67" s="65"/>
      <c r="Q67" s="65"/>
      <c r="R67" s="65"/>
      <c r="S67" s="65"/>
      <c r="T67" s="65">
        <v>5.0</v>
      </c>
      <c r="U67" s="65"/>
      <c r="V67" s="65">
        <v>9.0</v>
      </c>
      <c r="W67" s="122">
        <f t="shared" si="134"/>
        <v>60</v>
      </c>
      <c r="X67" s="59">
        <f t="shared" si="135"/>
        <v>53</v>
      </c>
      <c r="Y67" s="59">
        <f t="shared" si="136"/>
        <v>7</v>
      </c>
      <c r="Z67" s="59">
        <f t="shared" si="137"/>
        <v>30</v>
      </c>
      <c r="AA67" s="59">
        <f t="shared" si="138"/>
        <v>23</v>
      </c>
      <c r="AB67" s="59">
        <f t="shared" si="139"/>
        <v>60</v>
      </c>
      <c r="AC67" s="128">
        <f t="shared" si="140"/>
        <v>76.66666667</v>
      </c>
      <c r="AD67" s="128">
        <f t="shared" si="141"/>
        <v>0</v>
      </c>
      <c r="AE67" s="128">
        <f t="shared" si="142"/>
        <v>76.66666667</v>
      </c>
      <c r="AF67" s="128">
        <f t="shared" si="143"/>
        <v>23.33333333</v>
      </c>
      <c r="AG67" s="128">
        <f t="shared" si="144"/>
        <v>100</v>
      </c>
      <c r="AH67" s="12"/>
      <c r="AI67" s="12"/>
      <c r="AJ67" s="12"/>
      <c r="AK67" s="12"/>
      <c r="AL67" s="12"/>
      <c r="AM67" s="12"/>
    </row>
    <row r="68">
      <c r="A68" s="1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12"/>
    </row>
    <row r="69">
      <c r="A69" s="4"/>
      <c r="B69" s="80"/>
      <c r="C69" s="82" t="s">
        <v>69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0"/>
      <c r="AI69" s="80"/>
      <c r="AJ69" s="80"/>
      <c r="AK69" s="83"/>
      <c r="AL69" s="80"/>
      <c r="AM69" s="12"/>
    </row>
    <row r="70">
      <c r="A70" s="4"/>
      <c r="B70" s="36" t="s">
        <v>8</v>
      </c>
      <c r="C70" s="88" t="s">
        <v>9</v>
      </c>
      <c r="D70" s="39" t="s">
        <v>10</v>
      </c>
      <c r="E70" s="39" t="s">
        <v>38</v>
      </c>
      <c r="F70" s="39" t="s">
        <v>39</v>
      </c>
      <c r="G70" s="39" t="s">
        <v>40</v>
      </c>
      <c r="H70" s="40" t="s">
        <v>11</v>
      </c>
      <c r="I70" s="40" t="s">
        <v>12</v>
      </c>
      <c r="J70" s="40" t="s">
        <v>41</v>
      </c>
      <c r="K70" s="40" t="s">
        <v>13</v>
      </c>
      <c r="L70" s="40" t="s">
        <v>42</v>
      </c>
      <c r="M70" s="40" t="s">
        <v>43</v>
      </c>
      <c r="N70" s="42" t="s">
        <v>15</v>
      </c>
      <c r="O70" s="42" t="s">
        <v>16</v>
      </c>
      <c r="P70" s="42" t="s">
        <v>35</v>
      </c>
      <c r="Q70" s="42" t="s">
        <v>44</v>
      </c>
      <c r="R70" s="42" t="s">
        <v>17</v>
      </c>
      <c r="S70" s="44" t="s">
        <v>18</v>
      </c>
      <c r="T70" s="44" t="s">
        <v>45</v>
      </c>
      <c r="U70" s="44" t="s">
        <v>46</v>
      </c>
      <c r="V70" s="44" t="s">
        <v>47</v>
      </c>
      <c r="W70" s="44" t="s">
        <v>19</v>
      </c>
      <c r="X70" s="44" t="s">
        <v>48</v>
      </c>
      <c r="Y70" s="44" t="s">
        <v>49</v>
      </c>
      <c r="Z70" s="44" t="s">
        <v>50</v>
      </c>
      <c r="AA70" s="154" t="s">
        <v>51</v>
      </c>
      <c r="AB70" s="107"/>
      <c r="AC70" s="108" t="s">
        <v>53</v>
      </c>
      <c r="AD70" s="109" t="s">
        <v>54</v>
      </c>
      <c r="AE70" s="110" t="s">
        <v>55</v>
      </c>
      <c r="AF70" s="111" t="s">
        <v>57</v>
      </c>
      <c r="AG70" s="26" t="s">
        <v>21</v>
      </c>
      <c r="AH70" s="112" t="s">
        <v>58</v>
      </c>
      <c r="AI70" s="112" t="s">
        <v>59</v>
      </c>
      <c r="AJ70" s="114" t="s">
        <v>60</v>
      </c>
      <c r="AK70" s="117" t="s">
        <v>57</v>
      </c>
      <c r="AL70" s="104" t="s">
        <v>66</v>
      </c>
      <c r="AM70" s="12"/>
    </row>
    <row r="71">
      <c r="A71" s="12"/>
      <c r="B71" s="12"/>
      <c r="C71" s="119" t="s">
        <v>23</v>
      </c>
      <c r="D71" s="51"/>
      <c r="E71" s="65">
        <v>2.0</v>
      </c>
      <c r="F71" s="65">
        <v>2.0</v>
      </c>
      <c r="G71" s="65">
        <v>16.0</v>
      </c>
      <c r="H71" s="65"/>
      <c r="I71" s="65">
        <v>13.0</v>
      </c>
      <c r="J71" s="65"/>
      <c r="K71" s="65">
        <v>2.0</v>
      </c>
      <c r="L71" s="65">
        <v>3.0</v>
      </c>
      <c r="M71" s="65"/>
      <c r="N71" s="65"/>
      <c r="O71" s="65">
        <v>18.0</v>
      </c>
      <c r="P71" s="65">
        <v>1.0</v>
      </c>
      <c r="Q71" s="65">
        <v>1.0</v>
      </c>
      <c r="R71" s="65"/>
      <c r="S71" s="65"/>
      <c r="T71" s="65">
        <v>2.0</v>
      </c>
      <c r="U71" s="65">
        <v>3.0</v>
      </c>
      <c r="V71" s="65">
        <v>18.0</v>
      </c>
      <c r="W71" s="122">
        <f t="shared" ref="W71:W72" si="146">SUM(D71:V71)</f>
        <v>81</v>
      </c>
      <c r="X71" s="59">
        <f t="shared" ref="X71:X72" si="147">SUM(F71,G71,H71,I71,J71,K71,N71,O71,P71,U71,V71,L71,M71,Q71,R71)</f>
        <v>77</v>
      </c>
      <c r="Y71" s="59">
        <f t="shared" ref="Y71:Y72" si="148">SUM(D71,E71,L71,M71,Q71,R71,S71,T71)</f>
        <v>8</v>
      </c>
      <c r="Z71" s="59">
        <f t="shared" ref="Z71:Z72" si="149">SUM(H71:R71)</f>
        <v>38</v>
      </c>
      <c r="AA71" s="59">
        <f t="shared" ref="AA71:AA72" si="150">SUM(F71,G71,U71,V71)</f>
        <v>39</v>
      </c>
      <c r="AB71" s="59">
        <f t="shared" ref="AB71:AB72" si="151">SUM(E71,G71,H71,I71,L71,N71,O71,Q71,T71,V71)</f>
        <v>73</v>
      </c>
      <c r="AC71" s="128">
        <f t="shared" ref="AC71:AC72" si="152">(X71/W71*100-50)*2</f>
        <v>90.12345679</v>
      </c>
      <c r="AD71" s="128">
        <f t="shared" ref="AD71:AD72" si="153">(Z71/W71*100-50)*2</f>
        <v>-6.172839506</v>
      </c>
      <c r="AE71" s="128">
        <f t="shared" ref="AE71:AE72" si="154">AA71/W71/0.5*100</f>
        <v>96.2962963</v>
      </c>
      <c r="AF71" s="128">
        <f t="shared" ref="AF71:AF72" si="155">Y71/W71/0.5*100</f>
        <v>19.75308642</v>
      </c>
      <c r="AG71" s="128">
        <f t="shared" ref="AG71:AG72" si="156">(AB71/W71*100-50)*2</f>
        <v>80.24691358</v>
      </c>
      <c r="AH71" s="130">
        <f t="shared" ref="AH71:AL71" si="145">AVERAGE(AC71:AC72)</f>
        <v>95.0617284</v>
      </c>
      <c r="AI71" s="130">
        <f t="shared" si="145"/>
        <v>6.333870102</v>
      </c>
      <c r="AJ71" s="130">
        <f t="shared" si="145"/>
        <v>88.72785829</v>
      </c>
      <c r="AK71" s="130">
        <f t="shared" si="145"/>
        <v>9.87654321</v>
      </c>
      <c r="AL71" s="130">
        <f t="shared" si="145"/>
        <v>82.87707998</v>
      </c>
      <c r="AM71" s="12"/>
    </row>
    <row r="72">
      <c r="A72" s="12"/>
      <c r="B72" s="78"/>
      <c r="C72" s="123" t="s">
        <v>25</v>
      </c>
      <c r="D72" s="51"/>
      <c r="E72" s="65"/>
      <c r="F72" s="65"/>
      <c r="G72" s="65">
        <v>12.0</v>
      </c>
      <c r="H72" s="65"/>
      <c r="I72" s="65">
        <v>14.0</v>
      </c>
      <c r="J72" s="65"/>
      <c r="K72" s="65">
        <v>1.0</v>
      </c>
      <c r="L72" s="65"/>
      <c r="M72" s="65"/>
      <c r="N72" s="65"/>
      <c r="O72" s="65">
        <v>22.0</v>
      </c>
      <c r="P72" s="65">
        <v>4.0</v>
      </c>
      <c r="Q72" s="65"/>
      <c r="R72" s="65"/>
      <c r="S72" s="65"/>
      <c r="T72" s="65"/>
      <c r="U72" s="65"/>
      <c r="V72" s="65">
        <v>16.0</v>
      </c>
      <c r="W72" s="122">
        <f t="shared" si="146"/>
        <v>69</v>
      </c>
      <c r="X72" s="59">
        <f t="shared" si="147"/>
        <v>69</v>
      </c>
      <c r="Y72" s="59">
        <f t="shared" si="148"/>
        <v>0</v>
      </c>
      <c r="Z72" s="59">
        <f t="shared" si="149"/>
        <v>41</v>
      </c>
      <c r="AA72" s="59">
        <f t="shared" si="150"/>
        <v>28</v>
      </c>
      <c r="AB72" s="59">
        <f t="shared" si="151"/>
        <v>64</v>
      </c>
      <c r="AC72" s="128">
        <f t="shared" si="152"/>
        <v>100</v>
      </c>
      <c r="AD72" s="128">
        <f t="shared" si="153"/>
        <v>18.84057971</v>
      </c>
      <c r="AE72" s="128">
        <f t="shared" si="154"/>
        <v>81.15942029</v>
      </c>
      <c r="AF72" s="128">
        <f t="shared" si="155"/>
        <v>0</v>
      </c>
      <c r="AG72" s="128">
        <f t="shared" si="156"/>
        <v>85.50724638</v>
      </c>
      <c r="AH72" s="12"/>
      <c r="AI72" s="12"/>
      <c r="AJ72" s="12"/>
      <c r="AK72" s="12"/>
      <c r="AL72" s="12"/>
      <c r="AM72" s="12"/>
    </row>
    <row r="73">
      <c r="A73" s="4"/>
      <c r="B73" s="66" t="s">
        <v>27</v>
      </c>
      <c r="C73" s="67"/>
      <c r="D73" s="6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2"/>
      <c r="AI73" s="12"/>
      <c r="AJ73" s="12"/>
      <c r="AK73" s="12"/>
      <c r="AL73" s="12"/>
      <c r="AM73" s="12"/>
    </row>
    <row r="74">
      <c r="A74" s="12"/>
      <c r="B74" s="21"/>
      <c r="C74" s="51" t="s">
        <v>23</v>
      </c>
      <c r="D74" s="51"/>
      <c r="E74" s="65">
        <v>3.0</v>
      </c>
      <c r="F74" s="65">
        <v>1.0</v>
      </c>
      <c r="G74" s="65">
        <v>13.0</v>
      </c>
      <c r="H74" s="65"/>
      <c r="I74" s="65">
        <v>20.0</v>
      </c>
      <c r="J74" s="65">
        <v>1.0</v>
      </c>
      <c r="K74" s="65"/>
      <c r="L74" s="65">
        <v>1.0</v>
      </c>
      <c r="M74" s="51"/>
      <c r="N74" s="65"/>
      <c r="O74" s="65">
        <v>18.0</v>
      </c>
      <c r="P74" s="65">
        <v>1.0</v>
      </c>
      <c r="Q74" s="65">
        <v>1.0</v>
      </c>
      <c r="R74" s="65"/>
      <c r="S74" s="51"/>
      <c r="T74" s="51">
        <v>2.0</v>
      </c>
      <c r="U74" s="65">
        <v>4.0</v>
      </c>
      <c r="V74" s="65">
        <v>8.0</v>
      </c>
      <c r="W74" s="122">
        <f t="shared" ref="W74:W75" si="158">SUM(D74:V74)</f>
        <v>73</v>
      </c>
      <c r="X74" s="59">
        <f t="shared" ref="X74:X75" si="159">SUM(F74,G74,H74,I74,J74,K74,N74,O74,P74,U74,V74,L74,M74,Q74,R74)</f>
        <v>68</v>
      </c>
      <c r="Y74" s="59">
        <f t="shared" ref="Y74:Y75" si="160">SUM(D74,E74,L74,M74,Q74,R74,S74,T74)</f>
        <v>7</v>
      </c>
      <c r="Z74" s="59">
        <f t="shared" ref="Z74:Z75" si="161">SUM(H74:R74)</f>
        <v>42</v>
      </c>
      <c r="AA74" s="59">
        <f t="shared" ref="AA74:AA75" si="162">SUM(F74,G74,U74,V74)</f>
        <v>26</v>
      </c>
      <c r="AB74" s="59">
        <f t="shared" ref="AB74:AB75" si="163">SUM(E74,G74,H74,I74,L74,N74,O74,Q74,T74,V74)</f>
        <v>66</v>
      </c>
      <c r="AC74" s="128">
        <f t="shared" ref="AC74:AC75" si="164">(X74/W74*100-50)*2</f>
        <v>86.30136986</v>
      </c>
      <c r="AD74" s="128">
        <f t="shared" ref="AD74:AD75" si="165">(Z74/W74*100-50)*2</f>
        <v>15.06849315</v>
      </c>
      <c r="AE74" s="128">
        <f t="shared" ref="AE74:AE75" si="166">AA74/W74/0.5*100</f>
        <v>71.23287671</v>
      </c>
      <c r="AF74" s="128">
        <f t="shared" ref="AF74:AF75" si="167">Y74/W74/0.5*100</f>
        <v>19.17808219</v>
      </c>
      <c r="AG74" s="128">
        <f t="shared" ref="AG74:AG75" si="168">(AB74/W74*100-50)*2</f>
        <v>80.82191781</v>
      </c>
      <c r="AH74" s="130">
        <f t="shared" ref="AH74:AL74" si="157">AVERAGE(AC74:AC75)</f>
        <v>93.15068493</v>
      </c>
      <c r="AI74" s="130">
        <f t="shared" si="157"/>
        <v>15.00551094</v>
      </c>
      <c r="AJ74" s="130">
        <f t="shared" si="157"/>
        <v>78.14517399</v>
      </c>
      <c r="AK74" s="130">
        <f t="shared" si="157"/>
        <v>9.589041096</v>
      </c>
      <c r="AL74" s="130">
        <f t="shared" si="157"/>
        <v>72.02015431</v>
      </c>
      <c r="AM74" s="12"/>
    </row>
    <row r="75">
      <c r="A75" s="12"/>
      <c r="B75" s="62"/>
      <c r="C75" s="51" t="s">
        <v>25</v>
      </c>
      <c r="D75" s="65"/>
      <c r="E75" s="65"/>
      <c r="F75" s="65">
        <v>6.0</v>
      </c>
      <c r="G75" s="65">
        <v>11.0</v>
      </c>
      <c r="H75" s="65"/>
      <c r="I75" s="65">
        <v>24.0</v>
      </c>
      <c r="J75" s="65"/>
      <c r="K75" s="65"/>
      <c r="L75" s="65"/>
      <c r="M75" s="65"/>
      <c r="N75" s="65"/>
      <c r="O75" s="65">
        <v>22.0</v>
      </c>
      <c r="P75" s="65">
        <v>4.0</v>
      </c>
      <c r="Q75" s="65"/>
      <c r="R75" s="65"/>
      <c r="S75" s="65"/>
      <c r="T75" s="65"/>
      <c r="U75" s="65">
        <v>6.0</v>
      </c>
      <c r="V75" s="65">
        <v>14.0</v>
      </c>
      <c r="W75" s="122">
        <f t="shared" si="158"/>
        <v>87</v>
      </c>
      <c r="X75" s="59">
        <f t="shared" si="159"/>
        <v>87</v>
      </c>
      <c r="Y75" s="59">
        <f t="shared" si="160"/>
        <v>0</v>
      </c>
      <c r="Z75" s="59">
        <f t="shared" si="161"/>
        <v>50</v>
      </c>
      <c r="AA75" s="59">
        <f t="shared" si="162"/>
        <v>37</v>
      </c>
      <c r="AB75" s="59">
        <f t="shared" si="163"/>
        <v>71</v>
      </c>
      <c r="AC75" s="128">
        <f t="shared" si="164"/>
        <v>100</v>
      </c>
      <c r="AD75" s="128">
        <f t="shared" si="165"/>
        <v>14.94252874</v>
      </c>
      <c r="AE75" s="128">
        <f t="shared" si="166"/>
        <v>85.05747126</v>
      </c>
      <c r="AF75" s="128">
        <f t="shared" si="167"/>
        <v>0</v>
      </c>
      <c r="AG75" s="128">
        <f t="shared" si="168"/>
        <v>63.2183908</v>
      </c>
      <c r="AH75" s="12"/>
      <c r="AI75" s="12"/>
      <c r="AJ75" s="12"/>
      <c r="AK75" s="12"/>
      <c r="AL75" s="12"/>
      <c r="AM75" s="12"/>
    </row>
    <row r="76">
      <c r="A76" s="4"/>
      <c r="B76" s="66" t="s">
        <v>31</v>
      </c>
      <c r="C76" s="67"/>
      <c r="D76" s="6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2"/>
      <c r="AI76" s="12"/>
      <c r="AJ76" s="12"/>
      <c r="AK76" s="12"/>
      <c r="AL76" s="12"/>
      <c r="AM76" s="12"/>
    </row>
    <row r="77">
      <c r="A77" s="12"/>
      <c r="B77" s="21"/>
      <c r="C77" s="51" t="s">
        <v>23</v>
      </c>
      <c r="D77" s="51"/>
      <c r="E77" s="65">
        <v>7.0</v>
      </c>
      <c r="F77" s="65">
        <v>2.0</v>
      </c>
      <c r="G77" s="65">
        <v>10.0</v>
      </c>
      <c r="H77" s="65"/>
      <c r="I77" s="65">
        <v>24.0</v>
      </c>
      <c r="J77" s="65"/>
      <c r="K77" s="65">
        <v>1.0</v>
      </c>
      <c r="L77" s="65">
        <v>1.0</v>
      </c>
      <c r="M77" s="51"/>
      <c r="N77" s="65"/>
      <c r="O77" s="65">
        <v>18.0</v>
      </c>
      <c r="P77" s="65"/>
      <c r="Q77" s="65">
        <v>2.0</v>
      </c>
      <c r="R77" s="65"/>
      <c r="S77" s="51"/>
      <c r="T77" s="51"/>
      <c r="U77" s="65"/>
      <c r="V77" s="65">
        <v>11.0</v>
      </c>
      <c r="W77" s="122">
        <f t="shared" ref="W77:W78" si="170">SUM(D77:V77)</f>
        <v>76</v>
      </c>
      <c r="X77" s="59">
        <f t="shared" ref="X77:X78" si="171">SUM(F77,G77,H77,I77,J77,K77,N77,O77,P77,U77,V77,L77,M77,Q77,R77)</f>
        <v>69</v>
      </c>
      <c r="Y77" s="59">
        <f t="shared" ref="Y77:Y78" si="172">SUM(D77,E77,L77,M77,Q77,R77,S77,T77)</f>
        <v>10</v>
      </c>
      <c r="Z77" s="59">
        <f t="shared" ref="Z77:Z78" si="173">SUM(H77:R77)</f>
        <v>46</v>
      </c>
      <c r="AA77" s="59">
        <f t="shared" ref="AA77:AA78" si="174">SUM(F77,G77,U77,V77)</f>
        <v>23</v>
      </c>
      <c r="AB77" s="59">
        <f t="shared" ref="AB77:AB78" si="175">SUM(E77,G77,H77,I77,L77,N77,O77,Q77,T77,V77)</f>
        <v>73</v>
      </c>
      <c r="AC77" s="128">
        <f t="shared" ref="AC77:AC78" si="176">(X77/W77*100-50)*2</f>
        <v>81.57894737</v>
      </c>
      <c r="AD77" s="128">
        <f t="shared" ref="AD77:AD78" si="177">(Z77/W77*100-50)*2</f>
        <v>21.05263158</v>
      </c>
      <c r="AE77" s="128">
        <f t="shared" ref="AE77:AE78" si="178">AA77/W77/0.5*100</f>
        <v>60.52631579</v>
      </c>
      <c r="AF77" s="128">
        <f t="shared" ref="AF77:AF78" si="179">Y77/W77/0.5*100</f>
        <v>26.31578947</v>
      </c>
      <c r="AG77" s="128">
        <f t="shared" ref="AG77:AG78" si="180">(AB77/W77*100-50)*2</f>
        <v>92.10526316</v>
      </c>
      <c r="AH77" s="130">
        <f t="shared" ref="AH77:AL77" si="169">AVERAGE(AC77:AC78)</f>
        <v>90.78947368</v>
      </c>
      <c r="AI77" s="130">
        <f t="shared" si="169"/>
        <v>1.151315789</v>
      </c>
      <c r="AJ77" s="130">
        <f t="shared" si="169"/>
        <v>89.63815789</v>
      </c>
      <c r="AK77" s="130">
        <f t="shared" si="169"/>
        <v>13.15789474</v>
      </c>
      <c r="AL77" s="130">
        <f t="shared" si="169"/>
        <v>92.92763158</v>
      </c>
      <c r="AM77" s="12"/>
    </row>
    <row r="78">
      <c r="A78" s="12"/>
      <c r="B78" s="21"/>
      <c r="C78" s="51" t="s">
        <v>25</v>
      </c>
      <c r="D78" s="65"/>
      <c r="E78" s="65"/>
      <c r="F78" s="65">
        <v>1.0</v>
      </c>
      <c r="G78" s="65">
        <v>24.0</v>
      </c>
      <c r="H78" s="65"/>
      <c r="I78" s="65">
        <v>13.0</v>
      </c>
      <c r="J78" s="65"/>
      <c r="K78" s="65"/>
      <c r="L78" s="65"/>
      <c r="M78" s="65"/>
      <c r="N78" s="65"/>
      <c r="O78" s="65">
        <v>26.0</v>
      </c>
      <c r="P78" s="65"/>
      <c r="Q78" s="65"/>
      <c r="R78" s="65"/>
      <c r="S78" s="65"/>
      <c r="T78" s="65"/>
      <c r="U78" s="65">
        <v>2.0</v>
      </c>
      <c r="V78" s="65">
        <v>30.0</v>
      </c>
      <c r="W78" s="122">
        <f t="shared" si="170"/>
        <v>96</v>
      </c>
      <c r="X78" s="59">
        <f t="shared" si="171"/>
        <v>96</v>
      </c>
      <c r="Y78" s="59">
        <f t="shared" si="172"/>
        <v>0</v>
      </c>
      <c r="Z78" s="59">
        <f t="shared" si="173"/>
        <v>39</v>
      </c>
      <c r="AA78" s="59">
        <f t="shared" si="174"/>
        <v>57</v>
      </c>
      <c r="AB78" s="59">
        <f t="shared" si="175"/>
        <v>93</v>
      </c>
      <c r="AC78" s="128">
        <f t="shared" si="176"/>
        <v>100</v>
      </c>
      <c r="AD78" s="128">
        <f t="shared" si="177"/>
        <v>-18.75</v>
      </c>
      <c r="AE78" s="128">
        <f t="shared" si="178"/>
        <v>118.75</v>
      </c>
      <c r="AF78" s="128">
        <f t="shared" si="179"/>
        <v>0</v>
      </c>
      <c r="AG78" s="128">
        <f t="shared" si="180"/>
        <v>93.75</v>
      </c>
      <c r="AH78" s="12"/>
      <c r="AI78" s="12"/>
      <c r="AJ78" s="12"/>
      <c r="AK78" s="12"/>
      <c r="AL78" s="12"/>
      <c r="AM78" s="12"/>
    </row>
    <row r="79">
      <c r="A79" s="12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12"/>
    </row>
    <row r="80">
      <c r="A80" s="4"/>
      <c r="B80" s="147"/>
      <c r="C80" s="148" t="s">
        <v>71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0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7"/>
      <c r="AI80" s="147"/>
      <c r="AJ80" s="147"/>
      <c r="AK80" s="149"/>
      <c r="AL80" s="147"/>
      <c r="AM80" s="12"/>
    </row>
    <row r="81">
      <c r="A81" s="4"/>
      <c r="B81" s="36" t="s">
        <v>8</v>
      </c>
      <c r="C81" s="88" t="s">
        <v>9</v>
      </c>
      <c r="D81" s="39" t="s">
        <v>10</v>
      </c>
      <c r="E81" s="39" t="s">
        <v>38</v>
      </c>
      <c r="F81" s="39" t="s">
        <v>39</v>
      </c>
      <c r="G81" s="39" t="s">
        <v>40</v>
      </c>
      <c r="H81" s="40" t="s">
        <v>11</v>
      </c>
      <c r="I81" s="40" t="s">
        <v>12</v>
      </c>
      <c r="J81" s="40" t="s">
        <v>41</v>
      </c>
      <c r="K81" s="40" t="s">
        <v>13</v>
      </c>
      <c r="L81" s="40" t="s">
        <v>42</v>
      </c>
      <c r="M81" s="40" t="s">
        <v>43</v>
      </c>
      <c r="N81" s="42" t="s">
        <v>15</v>
      </c>
      <c r="O81" s="42" t="s">
        <v>16</v>
      </c>
      <c r="P81" s="42" t="s">
        <v>35</v>
      </c>
      <c r="Q81" s="42" t="s">
        <v>44</v>
      </c>
      <c r="R81" s="42" t="s">
        <v>17</v>
      </c>
      <c r="S81" s="44" t="s">
        <v>18</v>
      </c>
      <c r="T81" s="44" t="s">
        <v>45</v>
      </c>
      <c r="U81" s="44" t="s">
        <v>46</v>
      </c>
      <c r="V81" s="44" t="s">
        <v>47</v>
      </c>
      <c r="W81" s="44" t="s">
        <v>19</v>
      </c>
      <c r="X81" s="44" t="s">
        <v>48</v>
      </c>
      <c r="Y81" s="44" t="s">
        <v>49</v>
      </c>
      <c r="Z81" s="44" t="s">
        <v>50</v>
      </c>
      <c r="AA81" s="154" t="s">
        <v>51</v>
      </c>
      <c r="AB81" s="107"/>
      <c r="AC81" s="108" t="s">
        <v>53</v>
      </c>
      <c r="AD81" s="109" t="s">
        <v>54</v>
      </c>
      <c r="AE81" s="110" t="s">
        <v>55</v>
      </c>
      <c r="AF81" s="111" t="s">
        <v>57</v>
      </c>
      <c r="AG81" s="26" t="s">
        <v>21</v>
      </c>
      <c r="AH81" s="112" t="s">
        <v>58</v>
      </c>
      <c r="AI81" s="112" t="s">
        <v>59</v>
      </c>
      <c r="AJ81" s="114" t="s">
        <v>60</v>
      </c>
      <c r="AK81" s="117" t="s">
        <v>57</v>
      </c>
      <c r="AL81" s="104" t="s">
        <v>66</v>
      </c>
      <c r="AM81" s="12"/>
    </row>
    <row r="82">
      <c r="A82" s="12"/>
      <c r="B82" s="12"/>
      <c r="C82" s="119" t="s">
        <v>23</v>
      </c>
      <c r="D82" s="51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>
        <v>34.0</v>
      </c>
      <c r="Q82" s="65"/>
      <c r="R82" s="65"/>
      <c r="S82" s="65"/>
      <c r="T82" s="65"/>
      <c r="U82" s="65"/>
      <c r="V82" s="65">
        <v>29.0</v>
      </c>
      <c r="W82" s="122">
        <f t="shared" ref="W82:W83" si="182">SUM(D82:V82)</f>
        <v>63</v>
      </c>
      <c r="X82" s="59">
        <f t="shared" ref="X82:X83" si="183">SUM(F82,G82,H82,I82,J82,K82,N82,O82,P82,U82,V82,L82,M82,Q82,R82)</f>
        <v>63</v>
      </c>
      <c r="Y82" s="59">
        <f t="shared" ref="Y82:Y83" si="184">SUM(D82,E82,L82,M82,Q82,R82,S82,T82)</f>
        <v>0</v>
      </c>
      <c r="Z82" s="59">
        <f t="shared" ref="Z82:Z83" si="185">SUM(H82:R82)</f>
        <v>34</v>
      </c>
      <c r="AA82" s="59">
        <f t="shared" ref="AA82:AA83" si="186">SUM(F82,G82,U82,V82)</f>
        <v>29</v>
      </c>
      <c r="AB82" s="59">
        <f t="shared" ref="AB82:AB83" si="187">SUM(E82,G82,H82,I82,L82,N82,O82,Q82,T82,V82)</f>
        <v>29</v>
      </c>
      <c r="AC82" s="128">
        <f t="shared" ref="AC82:AC83" si="188">(X82/W82*100-50)*2</f>
        <v>100</v>
      </c>
      <c r="AD82" s="128">
        <f>(((Z82/W82)-0.5)/0.5)*100</f>
        <v>7.936507937</v>
      </c>
      <c r="AE82" s="128">
        <f>AA82/W82/0.5*100</f>
        <v>92.06349206</v>
      </c>
      <c r="AF82" s="128">
        <f t="shared" ref="AF82:AF83" si="189">Y82/W82/0.5*100</f>
        <v>0</v>
      </c>
      <c r="AG82" s="128">
        <f t="shared" ref="AG82:AG83" si="190">(AB82/W82*100-50)*2</f>
        <v>-7.936507937</v>
      </c>
      <c r="AH82" s="130">
        <f t="shared" ref="AH82:AJ82" si="181">AVERAGE(AC82:AC83)</f>
        <v>100</v>
      </c>
      <c r="AI82" s="130">
        <f t="shared" si="181"/>
        <v>3.968253968</v>
      </c>
      <c r="AJ82" s="130">
        <f t="shared" si="181"/>
        <v>96.03174603</v>
      </c>
      <c r="AK82" s="130">
        <f>AVERAGE(AF82,AF83)</f>
        <v>0</v>
      </c>
      <c r="AL82" s="130">
        <f>AG83</f>
        <v>92.85714286</v>
      </c>
      <c r="AM82" s="12"/>
    </row>
    <row r="83">
      <c r="A83" s="12"/>
      <c r="B83" s="78"/>
      <c r="C83" s="123" t="s">
        <v>25</v>
      </c>
      <c r="D83" s="51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>
        <v>24.0</v>
      </c>
      <c r="P83" s="65">
        <v>1.0</v>
      </c>
      <c r="Q83" s="65"/>
      <c r="R83" s="65"/>
      <c r="S83" s="65"/>
      <c r="T83" s="65"/>
      <c r="U83" s="65">
        <v>1.0</v>
      </c>
      <c r="V83" s="65">
        <v>30.0</v>
      </c>
      <c r="W83" s="122">
        <f t="shared" si="182"/>
        <v>56</v>
      </c>
      <c r="X83" s="59">
        <f t="shared" si="183"/>
        <v>56</v>
      </c>
      <c r="Y83" s="59">
        <f t="shared" si="184"/>
        <v>0</v>
      </c>
      <c r="Z83" s="59">
        <f t="shared" si="185"/>
        <v>25</v>
      </c>
      <c r="AA83" s="59">
        <f t="shared" si="186"/>
        <v>31</v>
      </c>
      <c r="AB83" s="59">
        <f t="shared" si="187"/>
        <v>54</v>
      </c>
      <c r="AC83" s="128">
        <f t="shared" si="188"/>
        <v>100</v>
      </c>
      <c r="AD83" s="128">
        <v>0.0</v>
      </c>
      <c r="AE83" s="128">
        <v>100.0</v>
      </c>
      <c r="AF83" s="128">
        <f t="shared" si="189"/>
        <v>0</v>
      </c>
      <c r="AG83" s="128">
        <f t="shared" si="190"/>
        <v>92.85714286</v>
      </c>
      <c r="AH83" s="12"/>
      <c r="AI83" s="12"/>
      <c r="AJ83" s="12"/>
      <c r="AK83" s="12"/>
      <c r="AL83" s="12"/>
      <c r="AM83" s="12"/>
    </row>
    <row r="84">
      <c r="A84" s="4"/>
      <c r="B84" s="66" t="s">
        <v>27</v>
      </c>
      <c r="C84" s="67"/>
      <c r="D84" s="6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2"/>
      <c r="AI84" s="12"/>
      <c r="AJ84" s="12"/>
      <c r="AK84" s="12"/>
      <c r="AL84" s="12"/>
      <c r="AM84" s="12"/>
    </row>
    <row r="85">
      <c r="A85" s="12"/>
      <c r="B85" s="21"/>
      <c r="C85" s="51" t="s">
        <v>23</v>
      </c>
      <c r="D85" s="51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>
        <v>34.0</v>
      </c>
      <c r="Q85" s="65"/>
      <c r="R85" s="65"/>
      <c r="S85" s="65"/>
      <c r="T85" s="65"/>
      <c r="U85" s="65">
        <v>2.0</v>
      </c>
      <c r="V85" s="65">
        <v>30.0</v>
      </c>
      <c r="W85" s="122">
        <f t="shared" ref="W85:W86" si="192">SUM(D85:V85)</f>
        <v>66</v>
      </c>
      <c r="X85" s="59">
        <f t="shared" ref="X85:X86" si="193">SUM(F85,G85,H85,I85,J85,K85,N85,O85,P85,U85,V85,L85,M85,Q85,R85)</f>
        <v>66</v>
      </c>
      <c r="Y85" s="59">
        <f t="shared" ref="Y85:Y86" si="194">SUM(D85,E85,L85,M85,Q85,R85,S85,T85)</f>
        <v>0</v>
      </c>
      <c r="Z85" s="59">
        <f t="shared" ref="Z85:Z86" si="195">SUM(H85:R85)</f>
        <v>34</v>
      </c>
      <c r="AA85" s="59">
        <f t="shared" ref="AA85:AA86" si="196">SUM(F85,G85,U85,V85)</f>
        <v>32</v>
      </c>
      <c r="AB85" s="59">
        <f t="shared" ref="AB85:AB86" si="197">SUM(E85,G85,H85,I85,L85,N85,O85,Q85,T85,V85)</f>
        <v>30</v>
      </c>
      <c r="AC85" s="128">
        <f t="shared" ref="AC85:AC86" si="198">(X85/W85*100-50)*2</f>
        <v>100</v>
      </c>
      <c r="AD85" s="128">
        <f t="shared" ref="AD85:AD86" si="199">(((Z85/W85)-0.5)/0.5)*100</f>
        <v>3.03030303</v>
      </c>
      <c r="AE85" s="128">
        <f t="shared" ref="AE85:AE86" si="200">AA85/W85/0.5*100</f>
        <v>96.96969697</v>
      </c>
      <c r="AF85" s="128">
        <f t="shared" ref="AF85:AF86" si="201">Y85/W85/0.5*100</f>
        <v>0</v>
      </c>
      <c r="AG85" s="128">
        <f t="shared" ref="AG85:AG86" si="202">(AB85/W85*100-50)*2</f>
        <v>-9.090909091</v>
      </c>
      <c r="AH85" s="130">
        <f t="shared" ref="AH85:AJ85" si="191">AVERAGE(AC85:AC86)</f>
        <v>100</v>
      </c>
      <c r="AI85" s="130">
        <f t="shared" si="191"/>
        <v>4.963427377</v>
      </c>
      <c r="AJ85" s="130">
        <f t="shared" si="191"/>
        <v>95.03657262</v>
      </c>
      <c r="AK85" s="130">
        <f>AVERAGE(AF85,AF86)</f>
        <v>0</v>
      </c>
      <c r="AL85" s="130">
        <f>AG86</f>
        <v>96.55172414</v>
      </c>
      <c r="AM85" s="12"/>
    </row>
    <row r="86">
      <c r="A86" s="12"/>
      <c r="B86" s="62"/>
      <c r="C86" s="51" t="s">
        <v>25</v>
      </c>
      <c r="D86" s="51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>
        <v>30.0</v>
      </c>
      <c r="P86" s="65">
        <v>1.0</v>
      </c>
      <c r="Q86" s="65"/>
      <c r="R86" s="65"/>
      <c r="S86" s="65"/>
      <c r="T86" s="65"/>
      <c r="U86" s="65"/>
      <c r="V86" s="65">
        <v>27.0</v>
      </c>
      <c r="W86" s="122">
        <f t="shared" si="192"/>
        <v>58</v>
      </c>
      <c r="X86" s="59">
        <f t="shared" si="193"/>
        <v>58</v>
      </c>
      <c r="Y86" s="59">
        <f t="shared" si="194"/>
        <v>0</v>
      </c>
      <c r="Z86" s="59">
        <f t="shared" si="195"/>
        <v>31</v>
      </c>
      <c r="AA86" s="59">
        <f t="shared" si="196"/>
        <v>27</v>
      </c>
      <c r="AB86" s="59">
        <f t="shared" si="197"/>
        <v>57</v>
      </c>
      <c r="AC86" s="128">
        <f t="shared" si="198"/>
        <v>100</v>
      </c>
      <c r="AD86" s="128">
        <f t="shared" si="199"/>
        <v>6.896551724</v>
      </c>
      <c r="AE86" s="128">
        <f t="shared" si="200"/>
        <v>93.10344828</v>
      </c>
      <c r="AF86" s="128">
        <f t="shared" si="201"/>
        <v>0</v>
      </c>
      <c r="AG86" s="128">
        <f t="shared" si="202"/>
        <v>96.55172414</v>
      </c>
      <c r="AH86" s="12"/>
      <c r="AI86" s="12"/>
      <c r="AJ86" s="12"/>
      <c r="AK86" s="12"/>
      <c r="AL86" s="12"/>
      <c r="AM86" s="12"/>
    </row>
    <row r="87">
      <c r="A87" s="4"/>
      <c r="B87" s="66" t="s">
        <v>31</v>
      </c>
      <c r="C87" s="67"/>
      <c r="D87" s="6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12"/>
      <c r="AI87" s="12"/>
      <c r="AJ87" s="12"/>
      <c r="AK87" s="12"/>
      <c r="AL87" s="12"/>
      <c r="AM87" s="12"/>
    </row>
    <row r="88">
      <c r="A88" s="12"/>
      <c r="B88" s="21"/>
      <c r="C88" s="51" t="s">
        <v>23</v>
      </c>
      <c r="D88" s="51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>
        <v>38.0</v>
      </c>
      <c r="Q88" s="65"/>
      <c r="R88" s="65"/>
      <c r="S88" s="65"/>
      <c r="T88" s="65"/>
      <c r="U88" s="65"/>
      <c r="V88" s="65">
        <v>35.0</v>
      </c>
      <c r="W88" s="122">
        <f t="shared" ref="W88:W89" si="204">SUM(D88:V88)</f>
        <v>73</v>
      </c>
      <c r="X88" s="59">
        <f t="shared" ref="X88:X89" si="205">SUM(F88,G88,H88,I88,J88,K88,N88,O88,P88,U88,V88,L88,M88,Q88,R88)</f>
        <v>73</v>
      </c>
      <c r="Y88" s="59">
        <f t="shared" ref="Y88:Y89" si="206">SUM(D88,E88,L88,M88,Q88,R88,S88,T88)</f>
        <v>0</v>
      </c>
      <c r="Z88" s="59">
        <f t="shared" ref="Z88:Z89" si="207">SUM(H88:R88)</f>
        <v>38</v>
      </c>
      <c r="AA88" s="59">
        <f t="shared" ref="AA88:AA89" si="208">SUM(F88,G88,U88,V88)</f>
        <v>35</v>
      </c>
      <c r="AB88" s="59">
        <f t="shared" ref="AB88:AB89" si="209">SUM(E88,G88,H88,I88,L88,N88,O88,Q88,T88,V88)</f>
        <v>35</v>
      </c>
      <c r="AC88" s="128">
        <f t="shared" ref="AC88:AC89" si="210">(X88/W88*100-50)*2</f>
        <v>100</v>
      </c>
      <c r="AD88" s="128">
        <f t="shared" ref="AD88:AD89" si="211">(((Z88/W88)-0.5)/0.5)*100</f>
        <v>4.109589041</v>
      </c>
      <c r="AE88" s="128">
        <f t="shared" ref="AE88:AE89" si="212">AA88/W88/0.5*100</f>
        <v>95.89041096</v>
      </c>
      <c r="AF88" s="128">
        <f t="shared" ref="AF88:AF89" si="213">Y88/W88/0.5*100</f>
        <v>0</v>
      </c>
      <c r="AG88" s="128">
        <f t="shared" ref="AG88:AG89" si="214">(AB88/W88*100-50)*2</f>
        <v>-4.109589041</v>
      </c>
      <c r="AH88" s="130">
        <f t="shared" ref="AH88:AJ88" si="203">AVERAGE(AC88:AC89)</f>
        <v>100</v>
      </c>
      <c r="AI88" s="130">
        <f t="shared" si="203"/>
        <v>6.791636626</v>
      </c>
      <c r="AJ88" s="130">
        <f t="shared" si="203"/>
        <v>93.20836337</v>
      </c>
      <c r="AK88" s="130">
        <f>AVERAGE(AF88,AF89)</f>
        <v>0</v>
      </c>
      <c r="AL88" s="130">
        <f>AG89</f>
        <v>95.78947368</v>
      </c>
      <c r="AM88" s="12"/>
    </row>
    <row r="89">
      <c r="A89" s="12"/>
      <c r="B89" s="21"/>
      <c r="C89" s="51" t="s">
        <v>25</v>
      </c>
      <c r="D89" s="51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>
        <v>52.0</v>
      </c>
      <c r="P89" s="65"/>
      <c r="Q89" s="65"/>
      <c r="R89" s="65"/>
      <c r="S89" s="65"/>
      <c r="T89" s="65"/>
      <c r="U89" s="65">
        <v>2.0</v>
      </c>
      <c r="V89" s="65">
        <v>41.0</v>
      </c>
      <c r="W89" s="122">
        <f t="shared" si="204"/>
        <v>95</v>
      </c>
      <c r="X89" s="59">
        <f t="shared" si="205"/>
        <v>95</v>
      </c>
      <c r="Y89" s="59">
        <f t="shared" si="206"/>
        <v>0</v>
      </c>
      <c r="Z89" s="59">
        <f t="shared" si="207"/>
        <v>52</v>
      </c>
      <c r="AA89" s="59">
        <f t="shared" si="208"/>
        <v>43</v>
      </c>
      <c r="AB89" s="59">
        <f t="shared" si="209"/>
        <v>93</v>
      </c>
      <c r="AC89" s="128">
        <f t="shared" si="210"/>
        <v>100</v>
      </c>
      <c r="AD89" s="128">
        <f t="shared" si="211"/>
        <v>9.473684211</v>
      </c>
      <c r="AE89" s="128">
        <f t="shared" si="212"/>
        <v>90.52631579</v>
      </c>
      <c r="AF89" s="128">
        <f t="shared" si="213"/>
        <v>0</v>
      </c>
      <c r="AG89" s="128">
        <f t="shared" si="214"/>
        <v>95.78947368</v>
      </c>
      <c r="AH89" s="12"/>
      <c r="AI89" s="12"/>
      <c r="AJ89" s="12"/>
      <c r="AK89" s="12"/>
      <c r="AL89" s="12"/>
      <c r="AM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</row>
    <row r="1000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</row>
  </sheetData>
  <drawing r:id="rId2"/>
  <legacyDrawing r:id="rId3"/>
</worksheet>
</file>