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lichten/Documents/writing/Anura VDE/G3 submission/"/>
    </mc:Choice>
  </mc:AlternateContent>
  <xr:revisionPtr revIDLastSave="0" documentId="13_ncr:1_{C6678142-2438-574F-BF72-ED7EDC207F54}" xr6:coauthVersionLast="41" xr6:coauthVersionMax="41" xr10:uidLastSave="{00000000-0000-0000-0000-000000000000}"/>
  <bookViews>
    <workbookView xWindow="9940" yWindow="760" windowWidth="28460" windowHeight="21140" xr2:uid="{1B643D0B-61E6-A04F-B8A1-084C88E9D13A}"/>
  </bookViews>
  <sheets>
    <sheet name="Figure 1" sheetId="4" r:id="rId1"/>
    <sheet name="Figs 2 + 3" sheetId="1" r:id="rId2"/>
    <sheet name="Fig S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4" l="1"/>
  <c r="J11" i="4"/>
  <c r="I11" i="4"/>
  <c r="K10" i="4"/>
  <c r="J10" i="4"/>
  <c r="I10" i="4"/>
  <c r="K9" i="4"/>
  <c r="J9" i="4"/>
  <c r="I9" i="4"/>
  <c r="K8" i="4"/>
  <c r="J8" i="4"/>
  <c r="I8" i="4"/>
  <c r="K7" i="4"/>
  <c r="J7" i="4"/>
  <c r="I7" i="4"/>
  <c r="K6" i="4"/>
  <c r="J6" i="4"/>
  <c r="I6" i="4"/>
  <c r="K5" i="4"/>
  <c r="J5" i="4"/>
  <c r="I5" i="4"/>
  <c r="K4" i="4"/>
  <c r="J4" i="4"/>
  <c r="I4" i="4"/>
</calcChain>
</file>

<file path=xl/sharedStrings.xml><?xml version="1.0" encoding="utf-8"?>
<sst xmlns="http://schemas.openxmlformats.org/spreadsheetml/2006/main" count="120" uniqueCount="67">
  <si>
    <t>Data for Shodhan et al.</t>
  </si>
  <si>
    <t>Figure 2</t>
  </si>
  <si>
    <t>MLH3</t>
  </si>
  <si>
    <t>mlh3∆</t>
  </si>
  <si>
    <t>Crossovers</t>
  </si>
  <si>
    <t>8h</t>
  </si>
  <si>
    <t>9h</t>
  </si>
  <si>
    <t>CCT6</t>
  </si>
  <si>
    <t>IMD3</t>
  </si>
  <si>
    <t>TRK2</t>
  </si>
  <si>
    <t>FIR1</t>
  </si>
  <si>
    <t>RIM15</t>
  </si>
  <si>
    <t>HSP30</t>
  </si>
  <si>
    <t>URA3</t>
  </si>
  <si>
    <t>HIS4</t>
  </si>
  <si>
    <t>all values are % of total lane signal</t>
  </si>
  <si>
    <t>Noncrossovers</t>
  </si>
  <si>
    <t>Figure 3</t>
  </si>
  <si>
    <t>MLH3 pch2∆</t>
  </si>
  <si>
    <t>mlh3∆ pch2∆</t>
  </si>
  <si>
    <t>h in meiosis</t>
  </si>
  <si>
    <t>wild type</t>
  </si>
  <si>
    <t>pch2∆</t>
  </si>
  <si>
    <t>pch2∆ mlh3∆</t>
  </si>
  <si>
    <t>exp1</t>
  </si>
  <si>
    <t>exp2</t>
  </si>
  <si>
    <t>Panel A. Values are % of cells with 3 or 4 nuclei</t>
  </si>
  <si>
    <t>Panel B. Values are % of total lane signal</t>
  </si>
  <si>
    <t>Gene name</t>
  </si>
  <si>
    <t>Chromosome</t>
  </si>
  <si>
    <t>insert co-ordinates</t>
  </si>
  <si>
    <t>HSP30/YCR021C</t>
  </si>
  <si>
    <t>III</t>
  </si>
  <si>
    <t>156647:156638</t>
  </si>
  <si>
    <t>CCT6/YDR188W</t>
  </si>
  <si>
    <t>IV</t>
  </si>
  <si>
    <t>835943:836042</t>
  </si>
  <si>
    <t>FIR1/YER032W</t>
  </si>
  <si>
    <t>V</t>
  </si>
  <si>
    <t>217899:217929</t>
  </si>
  <si>
    <t>RIM15/YFL033C</t>
  </si>
  <si>
    <t>VI</t>
  </si>
  <si>
    <t>74560:74561</t>
  </si>
  <si>
    <t xml:space="preserve">TRK2/YKR050W </t>
  </si>
  <si>
    <t>XI</t>
  </si>
  <si>
    <t>527445:527461</t>
  </si>
  <si>
    <t>IMD3/YLR432W</t>
  </si>
  <si>
    <t>XII</t>
  </si>
  <si>
    <t>1002106:1002301</t>
  </si>
  <si>
    <t>HIS4/YCL030C</t>
  </si>
  <si>
    <t>65834:67715</t>
  </si>
  <si>
    <t>URA3/YEL021W</t>
  </si>
  <si>
    <t>115943:116919</t>
  </si>
  <si>
    <t>Centromere coordinates</t>
  </si>
  <si>
    <t>114385:114501</t>
  </si>
  <si>
    <t>449711:449821</t>
  </si>
  <si>
    <t>151987:152104</t>
  </si>
  <si>
    <t>148510:148627</t>
  </si>
  <si>
    <t xml:space="preserve"> 440129:440246</t>
  </si>
  <si>
    <t>150828:150947</t>
  </si>
  <si>
    <t>Values reflect average Hop1 occupancy (Panizza et al 2011) and Spo11-oligo reads (Pan et al 2011) for the indicated interval around the inserts used. Chromosome coordinates are from S288c reference genome R64-2-1 (01/13/2015); https://downloads.yeastgenome.org/sequence/S288C_reference/genome_releases/S288C_reference_genome_R64-2-1_20150113.tgz</t>
  </si>
  <si>
    <t>chromosome length (nt)</t>
  </si>
  <si>
    <t>Hop1 occupancy/nt  around insert (decile-normalized ChIP/WCE)</t>
  </si>
  <si>
    <t>Spo11-oligo reads/nt around insert (hits per million/bp)</t>
  </si>
  <si>
    <t>2 kb</t>
  </si>
  <si>
    <t>10 kb</t>
  </si>
  <si>
    <t>20 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</si>
</sst>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i/>
      <sz val="10"/>
      <name val="Arial"/>
      <family val="2"/>
    </font>
    <font>
      <sz val="13.5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1" fontId="2" fillId="0" borderId="0" xfId="0" applyNumberFormat="1" applyFont="1"/>
    <xf numFmtId="0" fontId="4" fillId="0" borderId="0" xfId="0" applyFont="1" applyAlignment="1">
      <alignment horizontal="center"/>
    </xf>
    <xf numFmtId="2" fontId="2" fillId="0" borderId="0" xfId="0" applyNumberFormat="1" applyFont="1"/>
    <xf numFmtId="164" fontId="0" fillId="0" borderId="0" xfId="0" applyNumberFormat="1" applyFont="1"/>
    <xf numFmtId="164" fontId="1" fillId="0" borderId="0" xfId="0" applyNumberFormat="1" applyFont="1"/>
    <xf numFmtId="164" fontId="0" fillId="0" borderId="1" xfId="0" applyNumberFormat="1" applyFont="1" applyBorder="1"/>
    <xf numFmtId="164" fontId="0" fillId="0" borderId="2" xfId="0" applyNumberFormat="1" applyFont="1" applyBorder="1"/>
    <xf numFmtId="164" fontId="0" fillId="0" borderId="4" xfId="0" applyNumberFormat="1" applyFont="1" applyBorder="1"/>
    <xf numFmtId="164" fontId="0" fillId="0" borderId="3" xfId="0" applyNumberFormat="1" applyFont="1" applyBorder="1"/>
    <xf numFmtId="164" fontId="0" fillId="0" borderId="5" xfId="0" applyNumberFormat="1" applyFont="1" applyBorder="1"/>
    <xf numFmtId="164" fontId="3" fillId="0" borderId="0" xfId="0" applyNumberFormat="1" applyFont="1"/>
    <xf numFmtId="164" fontId="3" fillId="0" borderId="3" xfId="0" applyNumberFormat="1" applyFont="1" applyBorder="1"/>
    <xf numFmtId="164" fontId="3" fillId="0" borderId="5" xfId="0" applyNumberFormat="1" applyFont="1" applyBorder="1"/>
    <xf numFmtId="165" fontId="0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0470A-8081-8E4A-9DBB-D8390D08D9CB}">
  <dimension ref="A1:N17"/>
  <sheetViews>
    <sheetView tabSelected="1" workbookViewId="0">
      <selection activeCell="F8" sqref="F8"/>
    </sheetView>
  </sheetViews>
  <sheetFormatPr baseColWidth="10" defaultRowHeight="16"/>
  <cols>
    <col min="1" max="1" width="14.33203125" bestFit="1" customWidth="1"/>
    <col min="2" max="2" width="12" bestFit="1" customWidth="1"/>
    <col min="3" max="3" width="13.5" customWidth="1"/>
    <col min="4" max="4" width="16.6640625" bestFit="1" customWidth="1"/>
    <col min="5" max="5" width="16.6640625" customWidth="1"/>
    <col min="6" max="6" width="7.1640625" bestFit="1" customWidth="1"/>
    <col min="7" max="7" width="8.1640625" bestFit="1" customWidth="1"/>
    <col min="8" max="8" width="8.1640625" customWidth="1"/>
    <col min="9" max="9" width="7.1640625" bestFit="1" customWidth="1"/>
    <col min="10" max="11" width="8.1640625" bestFit="1" customWidth="1"/>
    <col min="12" max="12" width="12" customWidth="1"/>
    <col min="13" max="13" width="16.1640625" customWidth="1"/>
    <col min="14" max="14" width="10.83203125" style="18"/>
  </cols>
  <sheetData>
    <row r="1" spans="1:14">
      <c r="A1" s="30" t="s">
        <v>28</v>
      </c>
      <c r="B1" s="30" t="s">
        <v>29</v>
      </c>
      <c r="C1" s="30" t="s">
        <v>61</v>
      </c>
      <c r="D1" s="30" t="s">
        <v>30</v>
      </c>
      <c r="E1" s="30" t="s">
        <v>53</v>
      </c>
      <c r="F1" s="30" t="s">
        <v>62</v>
      </c>
      <c r="G1" s="30"/>
      <c r="H1" s="30"/>
      <c r="I1" s="27" t="s">
        <v>63</v>
      </c>
      <c r="J1" s="27"/>
      <c r="K1" s="27"/>
    </row>
    <row r="2" spans="1:14" ht="29" customHeight="1">
      <c r="A2" s="30"/>
      <c r="B2" s="30"/>
      <c r="C2" s="30"/>
      <c r="D2" s="30"/>
      <c r="E2" s="30"/>
      <c r="F2" s="30"/>
      <c r="G2" s="30"/>
      <c r="H2" s="30"/>
      <c r="I2" s="27"/>
      <c r="J2" s="27"/>
      <c r="K2" s="27"/>
      <c r="L2" s="27"/>
      <c r="M2" s="27"/>
    </row>
    <row r="3" spans="1:14">
      <c r="A3" s="30"/>
      <c r="B3" s="30"/>
      <c r="C3" s="30"/>
      <c r="D3" s="30"/>
      <c r="E3" s="30"/>
      <c r="F3" s="19" t="s">
        <v>64</v>
      </c>
      <c r="G3" s="19" t="s">
        <v>65</v>
      </c>
      <c r="H3" s="19" t="s">
        <v>66</v>
      </c>
      <c r="I3" s="19" t="s">
        <v>64</v>
      </c>
      <c r="J3" s="19" t="s">
        <v>65</v>
      </c>
      <c r="K3" s="19" t="s">
        <v>66</v>
      </c>
      <c r="L3" s="27"/>
      <c r="M3" s="27"/>
    </row>
    <row r="4" spans="1:14" s="19" customFormat="1">
      <c r="A4" s="24" t="s">
        <v>31</v>
      </c>
      <c r="B4" s="25" t="s">
        <v>32</v>
      </c>
      <c r="C4" s="25">
        <v>316620</v>
      </c>
      <c r="D4" s="25" t="s">
        <v>33</v>
      </c>
      <c r="E4" s="25" t="s">
        <v>54</v>
      </c>
      <c r="F4" s="26">
        <v>0.53776213000000039</v>
      </c>
      <c r="G4" s="26">
        <v>0.46397140399999942</v>
      </c>
      <c r="H4" s="26">
        <v>0.38452292500000018</v>
      </c>
      <c r="I4" s="26">
        <f>94/2000</f>
        <v>4.7E-2</v>
      </c>
      <c r="J4" s="26">
        <f>835/10000</f>
        <v>8.3500000000000005E-2</v>
      </c>
      <c r="K4" s="26">
        <f>1649/20000</f>
        <v>8.2449999999999996E-2</v>
      </c>
      <c r="N4" s="21"/>
    </row>
    <row r="5" spans="1:14" s="19" customFormat="1">
      <c r="A5" s="23" t="s">
        <v>34</v>
      </c>
      <c r="B5" s="19" t="s">
        <v>35</v>
      </c>
      <c r="C5" s="19">
        <v>1531933</v>
      </c>
      <c r="D5" s="19" t="s">
        <v>36</v>
      </c>
      <c r="E5" s="19" t="s">
        <v>55</v>
      </c>
      <c r="F5" s="20">
        <v>0.28319714500000015</v>
      </c>
      <c r="G5" s="20">
        <v>0.73051209699999997</v>
      </c>
      <c r="H5" s="20">
        <v>0.88507058900000413</v>
      </c>
      <c r="I5" s="20">
        <f>8382/2000</f>
        <v>4.1909999999999998</v>
      </c>
      <c r="J5" s="20">
        <f>8925/10000</f>
        <v>0.89249999999999996</v>
      </c>
      <c r="K5" s="20">
        <f>9781/20000</f>
        <v>0.48904999999999998</v>
      </c>
      <c r="N5" s="21"/>
    </row>
    <row r="6" spans="1:14" s="19" customFormat="1">
      <c r="A6" s="23" t="s">
        <v>37</v>
      </c>
      <c r="B6" s="19" t="s">
        <v>38</v>
      </c>
      <c r="C6" s="19">
        <v>576874</v>
      </c>
      <c r="D6" s="19" t="s">
        <v>39</v>
      </c>
      <c r="E6" s="19" t="s">
        <v>56</v>
      </c>
      <c r="F6" s="20">
        <v>1.3492381799999991</v>
      </c>
      <c r="G6" s="20">
        <v>0.70914853000000055</v>
      </c>
      <c r="H6" s="20">
        <v>0.51592158950000144</v>
      </c>
      <c r="I6" s="20">
        <f>0/2000</f>
        <v>0</v>
      </c>
      <c r="J6" s="20">
        <f>1624/10000</f>
        <v>0.16239999999999999</v>
      </c>
      <c r="K6" s="20">
        <f>5184/20000</f>
        <v>0.25919999999999999</v>
      </c>
      <c r="N6" s="21"/>
    </row>
    <row r="7" spans="1:14" s="19" customFormat="1">
      <c r="A7" s="23" t="s">
        <v>40</v>
      </c>
      <c r="B7" s="19" t="s">
        <v>41</v>
      </c>
      <c r="C7" s="19">
        <v>270161</v>
      </c>
      <c r="D7" s="19" t="s">
        <v>42</v>
      </c>
      <c r="E7" s="19" t="s">
        <v>57</v>
      </c>
      <c r="F7" s="20">
        <v>0.36469527499999993</v>
      </c>
      <c r="G7" s="20">
        <v>0.90468100099999849</v>
      </c>
      <c r="H7" s="20">
        <v>1.1471060574999983</v>
      </c>
      <c r="I7" s="20">
        <f>3343/2000</f>
        <v>1.6715</v>
      </c>
      <c r="J7" s="20">
        <f>4646/10000</f>
        <v>0.46460000000000001</v>
      </c>
      <c r="K7" s="20">
        <f>5049/20000</f>
        <v>0.25245000000000001</v>
      </c>
      <c r="N7" s="21"/>
    </row>
    <row r="8" spans="1:14" s="19" customFormat="1">
      <c r="A8" s="23" t="s">
        <v>43</v>
      </c>
      <c r="B8" s="19" t="s">
        <v>44</v>
      </c>
      <c r="C8" s="19">
        <v>666816</v>
      </c>
      <c r="D8" s="19" t="s">
        <v>45</v>
      </c>
      <c r="E8" s="19" t="s">
        <v>58</v>
      </c>
      <c r="F8" s="20">
        <v>0.94482048000000041</v>
      </c>
      <c r="G8" s="20">
        <v>1.0760071910000009</v>
      </c>
      <c r="H8" s="20">
        <v>0.87991358550000043</v>
      </c>
      <c r="I8" s="20">
        <f>1753/2000</f>
        <v>0.87649999999999995</v>
      </c>
      <c r="J8" s="20">
        <f>7677/10000</f>
        <v>0.76770000000000005</v>
      </c>
      <c r="K8" s="20">
        <f>10810/20000</f>
        <v>0.54049999999999998</v>
      </c>
      <c r="N8" s="21"/>
    </row>
    <row r="9" spans="1:14" s="19" customFormat="1">
      <c r="A9" s="23" t="s">
        <v>46</v>
      </c>
      <c r="B9" s="19" t="s">
        <v>47</v>
      </c>
      <c r="C9" s="19">
        <v>1078177</v>
      </c>
      <c r="D9" s="19" t="s">
        <v>48</v>
      </c>
      <c r="E9" s="19" t="s">
        <v>59</v>
      </c>
      <c r="F9" s="20">
        <v>0.66308363500000034</v>
      </c>
      <c r="G9" s="20">
        <v>0.8220056650000015</v>
      </c>
      <c r="H9" s="20">
        <v>0.65662753100000026</v>
      </c>
      <c r="I9" s="20">
        <f>1744/2000</f>
        <v>0.872</v>
      </c>
      <c r="J9" s="20">
        <f>1744/10000</f>
        <v>0.1744</v>
      </c>
      <c r="K9" s="20">
        <f>6170/20000</f>
        <v>0.3085</v>
      </c>
      <c r="N9" s="21"/>
    </row>
    <row r="10" spans="1:14" s="19" customFormat="1">
      <c r="A10" s="23" t="s">
        <v>49</v>
      </c>
      <c r="B10" s="19" t="s">
        <v>32</v>
      </c>
      <c r="C10" s="19">
        <v>316620</v>
      </c>
      <c r="D10" s="19" t="s">
        <v>50</v>
      </c>
      <c r="E10" s="19" t="s">
        <v>54</v>
      </c>
      <c r="F10" s="20">
        <v>2.5452600799999954</v>
      </c>
      <c r="G10" s="20">
        <v>1.2622525160000022</v>
      </c>
      <c r="H10" s="20">
        <v>0.88332102900000231</v>
      </c>
      <c r="I10" s="20">
        <f>423/2000</f>
        <v>0.21149999999999999</v>
      </c>
      <c r="J10" s="20">
        <f>762/10000</f>
        <v>7.6200000000000004E-2</v>
      </c>
      <c r="K10" s="20">
        <f>1711/20000</f>
        <v>8.5550000000000001E-2</v>
      </c>
    </row>
    <row r="11" spans="1:14">
      <c r="A11" s="23" t="s">
        <v>51</v>
      </c>
      <c r="B11" s="19" t="s">
        <v>38</v>
      </c>
      <c r="C11" s="19">
        <v>576874</v>
      </c>
      <c r="D11" s="19" t="s">
        <v>52</v>
      </c>
      <c r="E11" s="19" t="s">
        <v>56</v>
      </c>
      <c r="F11" s="20">
        <v>0.4454095500000001</v>
      </c>
      <c r="G11" s="20">
        <v>0.38935044000000052</v>
      </c>
      <c r="H11" s="20">
        <v>0.33796371999999958</v>
      </c>
      <c r="I11" s="20">
        <f>140/2000</f>
        <v>7.0000000000000007E-2</v>
      </c>
      <c r="J11" s="20">
        <f>1010/10000</f>
        <v>0.10100000000000001</v>
      </c>
      <c r="K11" s="20">
        <f>3442/20000</f>
        <v>0.1721</v>
      </c>
    </row>
    <row r="13" spans="1:14" ht="64" customHeight="1">
      <c r="A13" s="28" t="s">
        <v>60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</row>
    <row r="15" spans="1:14" ht="18">
      <c r="H15" s="22"/>
    </row>
    <row r="17" spans="12:12" ht="18">
      <c r="L17" s="22"/>
    </row>
  </sheetData>
  <mergeCells count="10">
    <mergeCell ref="L2:L3"/>
    <mergeCell ref="M2:M3"/>
    <mergeCell ref="A13:K13"/>
    <mergeCell ref="A1:A3"/>
    <mergeCell ref="B1:B3"/>
    <mergeCell ref="C1:C3"/>
    <mergeCell ref="D1:D3"/>
    <mergeCell ref="E1:E3"/>
    <mergeCell ref="F1:H2"/>
    <mergeCell ref="I1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7F91B-8F35-3F43-8792-BC973918D95B}">
  <dimension ref="A1:R42"/>
  <sheetViews>
    <sheetView workbookViewId="0">
      <selection activeCell="Y29" sqref="Y29"/>
    </sheetView>
  </sheetViews>
  <sheetFormatPr baseColWidth="10" defaultRowHeight="16"/>
  <cols>
    <col min="1" max="18" width="5.83203125" style="7" customWidth="1"/>
    <col min="19" max="25" width="5.83203125" customWidth="1"/>
  </cols>
  <sheetData>
    <row r="1" spans="1:18">
      <c r="A1" s="7" t="s">
        <v>0</v>
      </c>
      <c r="D1" s="7" t="s">
        <v>15</v>
      </c>
    </row>
    <row r="2" spans="1:18">
      <c r="B2" s="7" t="s">
        <v>1</v>
      </c>
      <c r="K2" s="7" t="s">
        <v>17</v>
      </c>
    </row>
    <row r="3" spans="1:18">
      <c r="B3" s="7" t="s">
        <v>4</v>
      </c>
      <c r="F3" s="7" t="s">
        <v>16</v>
      </c>
      <c r="K3" s="7" t="s">
        <v>4</v>
      </c>
      <c r="O3" s="7" t="s">
        <v>16</v>
      </c>
    </row>
    <row r="4" spans="1:18">
      <c r="B4" s="31" t="s">
        <v>2</v>
      </c>
      <c r="C4" s="32"/>
      <c r="D4" s="31" t="s">
        <v>3</v>
      </c>
      <c r="E4" s="32"/>
      <c r="F4" s="31" t="s">
        <v>2</v>
      </c>
      <c r="G4" s="32"/>
      <c r="H4" s="31" t="s">
        <v>3</v>
      </c>
      <c r="I4" s="32"/>
      <c r="K4" s="31" t="s">
        <v>18</v>
      </c>
      <c r="L4" s="32"/>
      <c r="M4" s="31" t="s">
        <v>19</v>
      </c>
      <c r="N4" s="32"/>
      <c r="O4" s="31" t="s">
        <v>18</v>
      </c>
      <c r="P4" s="32"/>
      <c r="Q4" s="31" t="s">
        <v>19</v>
      </c>
      <c r="R4" s="32"/>
    </row>
    <row r="5" spans="1:18">
      <c r="A5" s="8" t="s">
        <v>7</v>
      </c>
      <c r="B5" s="9"/>
      <c r="C5" s="9"/>
      <c r="D5" s="10"/>
      <c r="E5" s="11"/>
      <c r="F5" s="9"/>
      <c r="G5" s="9"/>
      <c r="H5" s="10"/>
      <c r="I5" s="9"/>
      <c r="K5" s="9"/>
      <c r="L5" s="9"/>
      <c r="M5" s="10"/>
      <c r="N5" s="9"/>
      <c r="O5" s="9"/>
      <c r="P5" s="9"/>
      <c r="Q5" s="10"/>
      <c r="R5" s="9"/>
    </row>
    <row r="6" spans="1:18">
      <c r="A6" s="7" t="s">
        <v>5</v>
      </c>
      <c r="B6" s="7">
        <v>6.0250000000000004</v>
      </c>
      <c r="C6" s="7">
        <v>6.41</v>
      </c>
      <c r="D6" s="12">
        <v>6.1749999999999998</v>
      </c>
      <c r="E6" s="13">
        <v>5.81</v>
      </c>
      <c r="F6" s="14">
        <v>24.47</v>
      </c>
      <c r="G6" s="14">
        <v>28.6</v>
      </c>
      <c r="H6" s="15">
        <v>25.62</v>
      </c>
      <c r="I6" s="14">
        <v>26.38</v>
      </c>
      <c r="K6" s="14">
        <v>8.9149999999999991</v>
      </c>
      <c r="L6" s="14">
        <v>8.3650000000000002</v>
      </c>
      <c r="M6" s="15">
        <v>6.69</v>
      </c>
      <c r="N6" s="16">
        <v>6.67</v>
      </c>
      <c r="O6" s="14">
        <v>24.94</v>
      </c>
      <c r="P6" s="14">
        <v>28.03</v>
      </c>
      <c r="Q6" s="15">
        <v>28.14</v>
      </c>
      <c r="R6" s="14">
        <v>32.200000000000003</v>
      </c>
    </row>
    <row r="7" spans="1:18">
      <c r="A7" s="7" t="s">
        <v>6</v>
      </c>
      <c r="B7" s="7">
        <v>5.45</v>
      </c>
      <c r="C7" s="7">
        <v>6.3550000000000004</v>
      </c>
      <c r="D7" s="12">
        <v>6.125</v>
      </c>
      <c r="E7" s="13">
        <v>5.5449999999999999</v>
      </c>
      <c r="F7" s="14">
        <v>23</v>
      </c>
      <c r="G7" s="14">
        <v>26.88</v>
      </c>
      <c r="H7" s="15">
        <v>22.49</v>
      </c>
      <c r="I7" s="14">
        <v>24.41</v>
      </c>
      <c r="K7" s="14"/>
      <c r="L7" s="14">
        <v>7.04</v>
      </c>
      <c r="M7" s="15"/>
      <c r="N7" s="16">
        <v>4.6950000000000003</v>
      </c>
      <c r="O7" s="14"/>
      <c r="P7" s="14">
        <v>23.18</v>
      </c>
      <c r="Q7" s="15"/>
      <c r="R7" s="14">
        <v>22.94</v>
      </c>
    </row>
    <row r="8" spans="1:18">
      <c r="A8" s="8" t="s">
        <v>8</v>
      </c>
      <c r="D8" s="12"/>
      <c r="E8" s="13"/>
      <c r="H8" s="12"/>
      <c r="M8" s="12"/>
      <c r="N8" s="13"/>
      <c r="Q8" s="12"/>
    </row>
    <row r="9" spans="1:18">
      <c r="A9" s="7" t="s">
        <v>5</v>
      </c>
      <c r="B9" s="7">
        <v>9.3049999999999997</v>
      </c>
      <c r="C9" s="7">
        <v>10.99</v>
      </c>
      <c r="D9" s="12">
        <v>7.27</v>
      </c>
      <c r="E9" s="13">
        <v>8.9250000000000007</v>
      </c>
      <c r="F9" s="14">
        <v>24.47</v>
      </c>
      <c r="G9" s="14">
        <v>24.05</v>
      </c>
      <c r="H9" s="15">
        <v>22.65</v>
      </c>
      <c r="I9" s="14">
        <v>27.48</v>
      </c>
      <c r="K9" s="14">
        <v>11.785</v>
      </c>
      <c r="L9" s="14">
        <v>11.33</v>
      </c>
      <c r="M9" s="15">
        <v>7.3049999999999997</v>
      </c>
      <c r="N9" s="16">
        <v>8.5500000000000007</v>
      </c>
      <c r="O9" s="14">
        <v>22.88</v>
      </c>
      <c r="P9" s="14">
        <v>25.56</v>
      </c>
      <c r="Q9" s="15">
        <v>23.4</v>
      </c>
      <c r="R9" s="14">
        <v>27.65</v>
      </c>
    </row>
    <row r="10" spans="1:18">
      <c r="A10" s="7" t="s">
        <v>6</v>
      </c>
      <c r="B10" s="7">
        <v>8.4049999999999994</v>
      </c>
      <c r="C10" s="7">
        <v>11.005000000000001</v>
      </c>
      <c r="D10" s="12">
        <v>6.69</v>
      </c>
      <c r="E10" s="13">
        <v>9.2449999999999992</v>
      </c>
      <c r="F10" s="14">
        <v>20.49</v>
      </c>
      <c r="G10" s="14">
        <v>22.44</v>
      </c>
      <c r="H10" s="15">
        <v>20.010000000000002</v>
      </c>
      <c r="I10" s="14">
        <v>26.98</v>
      </c>
      <c r="K10" s="14"/>
      <c r="L10" s="14">
        <v>11.57</v>
      </c>
      <c r="M10" s="15"/>
      <c r="N10" s="16">
        <v>8.0549999999999997</v>
      </c>
      <c r="O10" s="14"/>
      <c r="P10" s="14">
        <v>25.14</v>
      </c>
      <c r="Q10" s="15"/>
      <c r="R10" s="14">
        <v>25.37</v>
      </c>
    </row>
    <row r="11" spans="1:18">
      <c r="A11" s="8" t="s">
        <v>9</v>
      </c>
      <c r="D11" s="12"/>
      <c r="E11" s="13"/>
      <c r="H11" s="12"/>
      <c r="M11" s="12"/>
      <c r="N11" s="13"/>
      <c r="Q11" s="12"/>
    </row>
    <row r="12" spans="1:18">
      <c r="A12" s="7" t="s">
        <v>5</v>
      </c>
      <c r="B12" s="7">
        <v>7.0750000000000002</v>
      </c>
      <c r="C12" s="7">
        <v>8.86</v>
      </c>
      <c r="D12" s="12">
        <v>9.15</v>
      </c>
      <c r="E12" s="13">
        <v>8.1449999999999996</v>
      </c>
      <c r="F12" s="14">
        <v>17.600000000000001</v>
      </c>
      <c r="G12" s="14">
        <v>25.41</v>
      </c>
      <c r="H12" s="15">
        <v>22.65</v>
      </c>
      <c r="I12" s="14">
        <v>29.24</v>
      </c>
      <c r="K12" s="14">
        <v>11.37</v>
      </c>
      <c r="L12" s="14">
        <v>9.6549999999999994</v>
      </c>
      <c r="M12" s="15">
        <v>7.7350000000000003</v>
      </c>
      <c r="N12" s="16">
        <v>9.1300000000000008</v>
      </c>
      <c r="O12" s="14">
        <v>27.98</v>
      </c>
      <c r="P12" s="14">
        <v>24.57</v>
      </c>
      <c r="Q12" s="15">
        <v>31.22</v>
      </c>
      <c r="R12" s="14">
        <v>26.85</v>
      </c>
    </row>
    <row r="13" spans="1:18">
      <c r="A13" s="7" t="s">
        <v>6</v>
      </c>
      <c r="B13" s="7">
        <v>6.125</v>
      </c>
      <c r="C13" s="7">
        <v>7.52</v>
      </c>
      <c r="D13" s="12">
        <v>8.41</v>
      </c>
      <c r="E13" s="13">
        <v>7.61</v>
      </c>
      <c r="F13" s="14">
        <v>6.66</v>
      </c>
      <c r="G13" s="14">
        <v>21.28</v>
      </c>
      <c r="H13" s="15">
        <v>20.75</v>
      </c>
      <c r="I13" s="14">
        <v>25.36</v>
      </c>
      <c r="K13" s="14"/>
      <c r="L13" s="14">
        <v>10.244999999999999</v>
      </c>
      <c r="M13" s="15"/>
      <c r="N13" s="16">
        <v>8.1850000000000005</v>
      </c>
      <c r="O13" s="14"/>
      <c r="P13" s="14">
        <v>26.05</v>
      </c>
      <c r="Q13" s="15"/>
      <c r="R13" s="14">
        <v>28.78</v>
      </c>
    </row>
    <row r="14" spans="1:18">
      <c r="A14" s="8" t="s">
        <v>10</v>
      </c>
      <c r="D14" s="12"/>
      <c r="E14" s="13"/>
      <c r="H14" s="12"/>
      <c r="M14" s="12"/>
      <c r="N14" s="13"/>
      <c r="Q14" s="12"/>
    </row>
    <row r="15" spans="1:18">
      <c r="A15" s="7" t="s">
        <v>5</v>
      </c>
      <c r="B15" s="7">
        <v>9.0649999999999995</v>
      </c>
      <c r="C15" s="7">
        <v>8.69</v>
      </c>
      <c r="D15" s="12">
        <v>7.0949999999999998</v>
      </c>
      <c r="E15" s="13">
        <v>8.6649999999999991</v>
      </c>
      <c r="F15" s="14">
        <v>20.440000000000001</v>
      </c>
      <c r="G15" s="14">
        <v>21.03</v>
      </c>
      <c r="H15" s="15">
        <v>22.44</v>
      </c>
      <c r="I15" s="14">
        <v>24.07</v>
      </c>
      <c r="K15" s="14">
        <v>7.84</v>
      </c>
      <c r="L15" s="14">
        <v>8.4550000000000001</v>
      </c>
      <c r="M15" s="15">
        <v>6.415</v>
      </c>
      <c r="N15" s="16">
        <v>6.78</v>
      </c>
      <c r="O15" s="14">
        <v>20.079999999999998</v>
      </c>
      <c r="P15" s="14">
        <v>22.1</v>
      </c>
      <c r="Q15" s="15">
        <v>23.67</v>
      </c>
      <c r="R15" s="14">
        <v>24.56</v>
      </c>
    </row>
    <row r="16" spans="1:18">
      <c r="A16" s="7" t="s">
        <v>6</v>
      </c>
      <c r="B16" s="7">
        <v>9.2750000000000004</v>
      </c>
      <c r="C16" s="7">
        <v>9.39</v>
      </c>
      <c r="D16" s="12">
        <v>6.1150000000000002</v>
      </c>
      <c r="E16" s="13">
        <v>7.835</v>
      </c>
      <c r="F16" s="14">
        <v>22.29</v>
      </c>
      <c r="G16" s="14">
        <v>21.24</v>
      </c>
      <c r="H16" s="15">
        <v>21.67</v>
      </c>
      <c r="I16" s="14">
        <v>23.99</v>
      </c>
      <c r="K16" s="14">
        <v>9.8849999999999998</v>
      </c>
      <c r="L16" s="14">
        <v>9.68</v>
      </c>
      <c r="M16" s="15">
        <v>6.52</v>
      </c>
      <c r="N16" s="16">
        <v>7</v>
      </c>
      <c r="O16" s="14">
        <v>22.85</v>
      </c>
      <c r="P16" s="14">
        <v>24.17</v>
      </c>
      <c r="Q16" s="15">
        <v>22.23</v>
      </c>
      <c r="R16" s="14">
        <v>25.65</v>
      </c>
    </row>
    <row r="17" spans="1:18">
      <c r="A17" s="8" t="s">
        <v>11</v>
      </c>
      <c r="D17" s="12"/>
      <c r="E17" s="13"/>
      <c r="H17" s="12"/>
      <c r="M17" s="12"/>
      <c r="N17" s="13"/>
      <c r="Q17" s="12"/>
    </row>
    <row r="18" spans="1:18">
      <c r="A18" s="7" t="s">
        <v>5</v>
      </c>
      <c r="B18" s="7">
        <v>6.56</v>
      </c>
      <c r="C18" s="7">
        <v>10.065</v>
      </c>
      <c r="D18" s="12">
        <v>5.47</v>
      </c>
      <c r="E18" s="13">
        <v>9.2050000000000001</v>
      </c>
      <c r="F18" s="14">
        <v>18.27</v>
      </c>
      <c r="G18" s="14">
        <v>21.49</v>
      </c>
      <c r="H18" s="15">
        <v>12.36</v>
      </c>
      <c r="I18" s="14">
        <v>27.43</v>
      </c>
      <c r="K18" s="14">
        <v>7.7149999999999999</v>
      </c>
      <c r="L18" s="14">
        <v>9.2949999999999999</v>
      </c>
      <c r="M18" s="15">
        <v>7.3849999999999998</v>
      </c>
      <c r="N18" s="16">
        <v>7.51</v>
      </c>
      <c r="O18" s="14">
        <v>19.489999999999998</v>
      </c>
      <c r="P18" s="14">
        <v>22.01</v>
      </c>
      <c r="Q18" s="15">
        <v>25.87</v>
      </c>
      <c r="R18" s="14">
        <v>25.71</v>
      </c>
    </row>
    <row r="19" spans="1:18">
      <c r="A19" s="7" t="s">
        <v>6</v>
      </c>
      <c r="B19" s="7">
        <v>8.6449999999999996</v>
      </c>
      <c r="C19" s="7">
        <v>9.3800000000000008</v>
      </c>
      <c r="D19" s="12">
        <v>8.0299999999999994</v>
      </c>
      <c r="E19" s="13">
        <v>8.375</v>
      </c>
      <c r="F19" s="14">
        <v>13.99</v>
      </c>
      <c r="G19" s="14">
        <v>22.35</v>
      </c>
      <c r="H19" s="15">
        <v>14.33</v>
      </c>
      <c r="I19" s="14">
        <v>26.25</v>
      </c>
      <c r="K19" s="14"/>
      <c r="L19" s="14">
        <v>10.305</v>
      </c>
      <c r="M19" s="15"/>
      <c r="N19" s="16">
        <v>7.92</v>
      </c>
      <c r="O19" s="14"/>
      <c r="P19" s="14">
        <v>23.4</v>
      </c>
      <c r="Q19" s="15"/>
      <c r="R19" s="14">
        <v>28.24</v>
      </c>
    </row>
    <row r="20" spans="1:18">
      <c r="A20" s="8" t="s">
        <v>12</v>
      </c>
      <c r="D20" s="12"/>
      <c r="E20" s="13"/>
      <c r="H20" s="12"/>
      <c r="M20" s="12"/>
      <c r="N20" s="13"/>
      <c r="Q20" s="12"/>
    </row>
    <row r="21" spans="1:18">
      <c r="A21" s="7" t="s">
        <v>5</v>
      </c>
      <c r="B21" s="14">
        <v>9.31</v>
      </c>
      <c r="C21" s="14">
        <v>9.27</v>
      </c>
      <c r="D21" s="15">
        <v>7.12</v>
      </c>
      <c r="E21" s="16">
        <v>7.78</v>
      </c>
      <c r="F21" s="14">
        <v>27.26</v>
      </c>
      <c r="G21" s="14">
        <v>22.92</v>
      </c>
      <c r="H21" s="15">
        <v>26.04</v>
      </c>
      <c r="I21" s="14">
        <v>27.86</v>
      </c>
      <c r="K21" s="14">
        <v>9.6950000000000003</v>
      </c>
      <c r="L21" s="14">
        <v>7.1150000000000002</v>
      </c>
      <c r="M21" s="15">
        <v>6.07</v>
      </c>
      <c r="N21" s="16">
        <v>5.2750000000000004</v>
      </c>
      <c r="O21" s="14">
        <v>27.29</v>
      </c>
      <c r="P21" s="14">
        <v>22.24</v>
      </c>
      <c r="Q21" s="15">
        <v>26.61</v>
      </c>
      <c r="R21" s="14">
        <v>24.93</v>
      </c>
    </row>
    <row r="22" spans="1:18">
      <c r="A22" s="7" t="s">
        <v>6</v>
      </c>
      <c r="B22" s="14">
        <v>8.5549999999999997</v>
      </c>
      <c r="C22" s="14">
        <v>9.33</v>
      </c>
      <c r="D22" s="15">
        <v>7.59</v>
      </c>
      <c r="E22" s="16">
        <v>7.17</v>
      </c>
      <c r="F22" s="14">
        <v>26.94</v>
      </c>
      <c r="G22" s="14">
        <v>25.5</v>
      </c>
      <c r="H22" s="15">
        <v>27.41</v>
      </c>
      <c r="I22" s="14">
        <v>27.97</v>
      </c>
      <c r="K22" s="14">
        <v>9.1150000000000002</v>
      </c>
      <c r="L22" s="14">
        <v>8.3849999999999998</v>
      </c>
      <c r="M22" s="15">
        <v>6.48</v>
      </c>
      <c r="N22" s="16">
        <v>5.81</v>
      </c>
      <c r="O22" s="14">
        <v>24.66</v>
      </c>
      <c r="P22" s="14">
        <v>26.68</v>
      </c>
      <c r="Q22" s="15">
        <v>27.68</v>
      </c>
      <c r="R22" s="14">
        <v>25.85</v>
      </c>
    </row>
    <row r="23" spans="1:18">
      <c r="A23" s="8" t="s">
        <v>13</v>
      </c>
      <c r="D23" s="12"/>
      <c r="E23" s="13"/>
      <c r="H23" s="12"/>
      <c r="M23" s="12"/>
      <c r="N23" s="13"/>
      <c r="Q23" s="12"/>
    </row>
    <row r="24" spans="1:18">
      <c r="A24" s="7" t="s">
        <v>5</v>
      </c>
      <c r="B24" s="14">
        <v>7.8949999999999996</v>
      </c>
      <c r="C24" s="14">
        <v>7.4450000000000003</v>
      </c>
      <c r="D24" s="15">
        <v>7.0750000000000002</v>
      </c>
      <c r="E24" s="16">
        <v>7.1849999999999996</v>
      </c>
      <c r="F24" s="14">
        <v>19.75</v>
      </c>
      <c r="G24" s="14">
        <v>23.82</v>
      </c>
      <c r="H24" s="15">
        <v>23.77</v>
      </c>
      <c r="I24" s="14">
        <v>24.75</v>
      </c>
      <c r="K24" s="14">
        <v>9.2149999999999999</v>
      </c>
      <c r="L24" s="14">
        <v>7.0549999999999997</v>
      </c>
      <c r="M24" s="15">
        <v>5.085</v>
      </c>
      <c r="N24" s="16">
        <v>5.4450000000000003</v>
      </c>
      <c r="O24" s="14">
        <v>29.8</v>
      </c>
      <c r="P24" s="14">
        <v>23.13</v>
      </c>
      <c r="Q24" s="15">
        <v>25.79</v>
      </c>
      <c r="R24" s="14">
        <v>26.16</v>
      </c>
    </row>
    <row r="25" spans="1:18">
      <c r="A25" s="7" t="s">
        <v>6</v>
      </c>
      <c r="B25" s="14">
        <v>7.99</v>
      </c>
      <c r="C25" s="14">
        <v>7.0949999999999998</v>
      </c>
      <c r="D25" s="15">
        <v>6.86</v>
      </c>
      <c r="E25" s="16">
        <v>6.63</v>
      </c>
      <c r="F25" s="14">
        <v>21.12</v>
      </c>
      <c r="G25" s="14">
        <v>23.81</v>
      </c>
      <c r="H25" s="15">
        <v>23.18</v>
      </c>
      <c r="I25" s="14">
        <v>23.96</v>
      </c>
      <c r="K25" s="14">
        <v>9.52</v>
      </c>
      <c r="L25" s="14">
        <v>7.07</v>
      </c>
      <c r="M25" s="15">
        <v>4.91</v>
      </c>
      <c r="N25" s="16">
        <v>5.335</v>
      </c>
      <c r="O25" s="14">
        <v>30.86</v>
      </c>
      <c r="P25" s="14">
        <v>22.86</v>
      </c>
      <c r="Q25" s="15">
        <v>25.71</v>
      </c>
      <c r="R25" s="14">
        <v>27.2</v>
      </c>
    </row>
    <row r="26" spans="1:18">
      <c r="A26" s="8" t="s">
        <v>14</v>
      </c>
      <c r="D26" s="12"/>
      <c r="E26" s="13"/>
      <c r="H26" s="12"/>
      <c r="M26" s="12"/>
      <c r="N26" s="13"/>
      <c r="Q26" s="12"/>
    </row>
    <row r="27" spans="1:18">
      <c r="A27" s="7" t="s">
        <v>5</v>
      </c>
      <c r="B27" s="7">
        <v>9.61</v>
      </c>
      <c r="C27" s="7">
        <v>11.855</v>
      </c>
      <c r="D27" s="12">
        <v>3.59</v>
      </c>
      <c r="E27" s="13">
        <v>4.7699999999999996</v>
      </c>
      <c r="F27" s="14">
        <v>15.81</v>
      </c>
      <c r="G27" s="14">
        <v>24.97</v>
      </c>
      <c r="H27" s="15">
        <v>20.75</v>
      </c>
      <c r="I27" s="14">
        <v>20.36</v>
      </c>
      <c r="K27" s="14">
        <v>11.86</v>
      </c>
      <c r="L27" s="14">
        <v>11.215</v>
      </c>
      <c r="M27" s="15">
        <v>9.1</v>
      </c>
      <c r="N27" s="16">
        <v>8.92</v>
      </c>
      <c r="O27" s="14">
        <v>26.29</v>
      </c>
      <c r="P27" s="14">
        <v>26.61</v>
      </c>
      <c r="Q27" s="15">
        <v>26.49</v>
      </c>
      <c r="R27" s="14">
        <v>29.12</v>
      </c>
    </row>
    <row r="28" spans="1:18">
      <c r="A28" s="7" t="s">
        <v>6</v>
      </c>
      <c r="B28" s="7">
        <v>8.09</v>
      </c>
      <c r="C28" s="7">
        <v>11.55</v>
      </c>
      <c r="D28" s="12">
        <v>3.9950000000000001</v>
      </c>
      <c r="E28" s="13">
        <v>4.7949999999999999</v>
      </c>
      <c r="F28" s="14">
        <v>20.32</v>
      </c>
      <c r="G28" s="14">
        <v>24.74</v>
      </c>
      <c r="H28" s="15">
        <v>19.63</v>
      </c>
      <c r="I28" s="14">
        <v>20.51</v>
      </c>
      <c r="K28" s="14">
        <v>10.42</v>
      </c>
      <c r="L28" s="14">
        <v>11.185</v>
      </c>
      <c r="M28" s="15">
        <v>8.98</v>
      </c>
      <c r="N28" s="16">
        <v>8.9450000000000003</v>
      </c>
      <c r="O28" s="14">
        <v>24.79</v>
      </c>
      <c r="P28" s="14">
        <v>26.2</v>
      </c>
      <c r="Q28" s="15">
        <v>27.54</v>
      </c>
      <c r="R28" s="14">
        <v>28.82</v>
      </c>
    </row>
    <row r="31" spans="1:18">
      <c r="K31"/>
      <c r="L31"/>
      <c r="M31"/>
      <c r="N31"/>
      <c r="O31"/>
      <c r="P31"/>
      <c r="Q31"/>
      <c r="R31"/>
    </row>
    <row r="32" spans="1:18">
      <c r="I32"/>
      <c r="J32"/>
      <c r="K32"/>
      <c r="L32"/>
      <c r="M32"/>
      <c r="N32"/>
      <c r="O32"/>
      <c r="P32"/>
      <c r="Q32"/>
      <c r="R32"/>
    </row>
    <row r="33" spans="8:18">
      <c r="I33"/>
      <c r="J33"/>
      <c r="K33"/>
      <c r="L33"/>
      <c r="M33"/>
      <c r="N33"/>
      <c r="O33"/>
      <c r="P33"/>
      <c r="Q33"/>
      <c r="R33"/>
    </row>
    <row r="34" spans="8:18">
      <c r="I34"/>
      <c r="J34"/>
      <c r="K34"/>
      <c r="L34"/>
      <c r="M34"/>
      <c r="N34"/>
      <c r="O34"/>
      <c r="P34"/>
      <c r="Q34"/>
      <c r="R34"/>
    </row>
    <row r="35" spans="8:18">
      <c r="I35"/>
      <c r="J35"/>
      <c r="K35"/>
      <c r="L35"/>
      <c r="M35"/>
      <c r="N35"/>
      <c r="O35"/>
      <c r="P35"/>
      <c r="Q35"/>
      <c r="R35"/>
    </row>
    <row r="36" spans="8:18">
      <c r="I36"/>
      <c r="J36"/>
      <c r="K36"/>
      <c r="L36"/>
      <c r="M36"/>
      <c r="N36"/>
      <c r="O36"/>
      <c r="P36"/>
      <c r="Q36"/>
      <c r="R36"/>
    </row>
    <row r="37" spans="8:18">
      <c r="I37"/>
      <c r="J37"/>
      <c r="K37"/>
      <c r="L37"/>
      <c r="M37"/>
      <c r="N37"/>
      <c r="O37"/>
      <c r="P37"/>
      <c r="Q37"/>
      <c r="R37"/>
    </row>
    <row r="38" spans="8:18">
      <c r="I38"/>
      <c r="J38"/>
      <c r="K38"/>
      <c r="L38"/>
      <c r="M38"/>
      <c r="N38"/>
      <c r="O38"/>
      <c r="P38"/>
      <c r="Q38"/>
      <c r="R38"/>
    </row>
    <row r="39" spans="8:18">
      <c r="I39"/>
      <c r="J39"/>
      <c r="K39"/>
      <c r="L39"/>
      <c r="M39"/>
      <c r="N39"/>
      <c r="O39"/>
      <c r="P39"/>
      <c r="Q39"/>
      <c r="R39"/>
    </row>
    <row r="40" spans="8:18">
      <c r="I40"/>
      <c r="J40"/>
      <c r="K40"/>
      <c r="L40"/>
      <c r="M40"/>
      <c r="N40"/>
      <c r="O40"/>
      <c r="P40"/>
      <c r="Q40"/>
      <c r="R40"/>
    </row>
    <row r="41" spans="8:18">
      <c r="J41" s="2"/>
      <c r="R41"/>
    </row>
    <row r="42" spans="8:18">
      <c r="H42" s="17"/>
    </row>
  </sheetData>
  <mergeCells count="8">
    <mergeCell ref="K4:L4"/>
    <mergeCell ref="M4:N4"/>
    <mergeCell ref="O4:P4"/>
    <mergeCell ref="Q4:R4"/>
    <mergeCell ref="B4:C4"/>
    <mergeCell ref="D4:E4"/>
    <mergeCell ref="F4:G4"/>
    <mergeCell ref="H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3A726-7CAB-8745-8A54-F177DEA9871F}">
  <dimension ref="A1:U45"/>
  <sheetViews>
    <sheetView workbookViewId="0">
      <selection activeCell="O30" sqref="O30"/>
    </sheetView>
  </sheetViews>
  <sheetFormatPr baseColWidth="10" defaultRowHeight="16"/>
  <sheetData>
    <row r="1" spans="1:21">
      <c r="A1" s="3" t="s">
        <v>26</v>
      </c>
      <c r="K1" t="s">
        <v>27</v>
      </c>
    </row>
    <row r="2" spans="1:21">
      <c r="B2" t="s">
        <v>21</v>
      </c>
      <c r="D2" s="1" t="s">
        <v>3</v>
      </c>
      <c r="F2" s="1" t="s">
        <v>22</v>
      </c>
      <c r="H2" s="1" t="s">
        <v>23</v>
      </c>
      <c r="R2" s="5" t="s">
        <v>14</v>
      </c>
      <c r="S2" s="1"/>
      <c r="T2" s="5" t="s">
        <v>13</v>
      </c>
    </row>
    <row r="3" spans="1:21">
      <c r="A3" t="s">
        <v>20</v>
      </c>
      <c r="B3" t="s">
        <v>24</v>
      </c>
      <c r="C3" t="s">
        <v>25</v>
      </c>
      <c r="D3" t="s">
        <v>24</v>
      </c>
      <c r="E3" t="s">
        <v>25</v>
      </c>
      <c r="F3" t="s">
        <v>24</v>
      </c>
      <c r="G3" t="s">
        <v>25</v>
      </c>
      <c r="H3" t="s">
        <v>24</v>
      </c>
      <c r="I3" t="s">
        <v>25</v>
      </c>
      <c r="K3" t="s">
        <v>20</v>
      </c>
      <c r="L3" s="5" t="s">
        <v>7</v>
      </c>
      <c r="M3" s="5" t="s">
        <v>8</v>
      </c>
      <c r="N3" s="5" t="s">
        <v>11</v>
      </c>
      <c r="O3" s="5" t="s">
        <v>9</v>
      </c>
      <c r="P3" s="5" t="s">
        <v>12</v>
      </c>
      <c r="Q3" s="5" t="s">
        <v>10</v>
      </c>
      <c r="R3" s="5" t="s">
        <v>24</v>
      </c>
      <c r="S3" s="5" t="s">
        <v>25</v>
      </c>
      <c r="T3" s="5" t="s">
        <v>24</v>
      </c>
      <c r="U3" s="5" t="s">
        <v>25</v>
      </c>
    </row>
    <row r="4" spans="1:21">
      <c r="A4" s="1" t="s">
        <v>7</v>
      </c>
      <c r="K4" s="2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</row>
    <row r="5" spans="1:21">
      <c r="A5" s="2">
        <v>0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K5" s="2">
        <v>1</v>
      </c>
      <c r="L5" s="6">
        <v>1.2796386900000001</v>
      </c>
      <c r="M5" s="6">
        <v>0</v>
      </c>
      <c r="N5" s="6"/>
      <c r="O5" s="6">
        <v>0</v>
      </c>
      <c r="P5" s="6">
        <v>0.65</v>
      </c>
      <c r="Q5" s="6">
        <v>0</v>
      </c>
      <c r="R5" s="6">
        <v>0.67</v>
      </c>
      <c r="S5" s="6">
        <v>0.95238100000000003</v>
      </c>
      <c r="T5" s="6">
        <v>2.6787209999999999</v>
      </c>
      <c r="U5" s="6">
        <v>2.2644929999999999</v>
      </c>
    </row>
    <row r="6" spans="1:21">
      <c r="A6" s="2">
        <v>5</v>
      </c>
      <c r="B6" s="2">
        <v>5</v>
      </c>
      <c r="C6" s="2">
        <v>21</v>
      </c>
      <c r="D6" s="2">
        <v>10</v>
      </c>
      <c r="E6" s="2">
        <v>34</v>
      </c>
      <c r="F6" s="2">
        <v>8</v>
      </c>
      <c r="G6" s="2">
        <v>10</v>
      </c>
      <c r="H6" s="2">
        <v>9</v>
      </c>
      <c r="I6" s="2">
        <v>10</v>
      </c>
      <c r="K6" s="2">
        <v>2</v>
      </c>
      <c r="L6" s="6">
        <v>2.2064466600000001</v>
      </c>
      <c r="M6" s="6">
        <v>0.61</v>
      </c>
      <c r="N6" s="6">
        <v>0.84</v>
      </c>
      <c r="O6" s="6">
        <v>0.35</v>
      </c>
      <c r="P6" s="6">
        <v>2.15</v>
      </c>
      <c r="Q6" s="6">
        <v>1.84</v>
      </c>
      <c r="R6" s="6">
        <v>3.07</v>
      </c>
      <c r="S6" s="6">
        <v>4.3664230000000002</v>
      </c>
      <c r="T6" s="6">
        <v>6.6666670000000003</v>
      </c>
      <c r="U6" s="6">
        <v>4.8064809999999998</v>
      </c>
    </row>
    <row r="7" spans="1:21">
      <c r="A7" s="2">
        <v>6</v>
      </c>
      <c r="B7" s="2">
        <v>38</v>
      </c>
      <c r="C7" s="2">
        <v>49</v>
      </c>
      <c r="D7" s="2">
        <v>36</v>
      </c>
      <c r="E7" s="2">
        <v>59</v>
      </c>
      <c r="F7" s="2">
        <v>24</v>
      </c>
      <c r="G7" s="2">
        <v>17</v>
      </c>
      <c r="H7" s="2">
        <v>11</v>
      </c>
      <c r="I7" s="2">
        <v>26</v>
      </c>
      <c r="K7" s="2">
        <v>3</v>
      </c>
      <c r="L7" s="6"/>
      <c r="M7" s="6">
        <v>2.77</v>
      </c>
      <c r="N7" s="6"/>
      <c r="O7" s="6">
        <v>1.69</v>
      </c>
      <c r="P7" s="6">
        <v>5.36</v>
      </c>
      <c r="Q7" s="6">
        <v>5.65</v>
      </c>
      <c r="R7" s="6">
        <v>5.66</v>
      </c>
      <c r="S7" s="6">
        <v>7.0307959999999996</v>
      </c>
      <c r="T7" s="6">
        <v>11.04707</v>
      </c>
      <c r="U7" s="6">
        <v>8.5266929999999999</v>
      </c>
    </row>
    <row r="8" spans="1:21">
      <c r="A8" s="2">
        <v>7</v>
      </c>
      <c r="B8" s="2">
        <v>54</v>
      </c>
      <c r="C8" s="2">
        <v>64</v>
      </c>
      <c r="D8" s="2">
        <v>58</v>
      </c>
      <c r="E8" s="2">
        <v>71</v>
      </c>
      <c r="F8" s="2">
        <v>56</v>
      </c>
      <c r="G8" s="2">
        <v>39</v>
      </c>
      <c r="H8" s="2">
        <v>40</v>
      </c>
      <c r="I8" s="2">
        <v>32</v>
      </c>
      <c r="K8" s="2">
        <v>4</v>
      </c>
      <c r="L8" s="6">
        <v>6.2857142899999996</v>
      </c>
      <c r="M8" s="6">
        <v>3.61</v>
      </c>
      <c r="N8" s="6">
        <v>4.6100000000000003</v>
      </c>
      <c r="O8" s="6">
        <v>4.8</v>
      </c>
      <c r="P8" s="6">
        <v>7.45</v>
      </c>
      <c r="Q8" s="6">
        <v>7.34</v>
      </c>
      <c r="R8" s="6">
        <v>5.13</v>
      </c>
      <c r="S8" s="6">
        <v>5.5249790000000001</v>
      </c>
      <c r="T8" s="6">
        <v>14.22974</v>
      </c>
      <c r="U8" s="6">
        <v>8.4093619999999998</v>
      </c>
    </row>
    <row r="9" spans="1:21">
      <c r="A9" s="2">
        <v>8</v>
      </c>
      <c r="B9" s="2">
        <v>69</v>
      </c>
      <c r="C9" s="2">
        <v>73</v>
      </c>
      <c r="D9" s="2">
        <v>65</v>
      </c>
      <c r="E9" s="2">
        <v>70</v>
      </c>
      <c r="F9" s="2">
        <v>56</v>
      </c>
      <c r="G9" s="2">
        <v>56</v>
      </c>
      <c r="H9" s="2">
        <v>70</v>
      </c>
      <c r="I9" s="2">
        <v>58</v>
      </c>
      <c r="K9" s="2">
        <v>5</v>
      </c>
      <c r="L9" s="6">
        <v>5.0855188099999999</v>
      </c>
      <c r="M9" s="6">
        <v>5.27</v>
      </c>
      <c r="N9" s="6">
        <v>4.16</v>
      </c>
      <c r="O9" s="6">
        <v>5.48</v>
      </c>
      <c r="P9" s="6">
        <v>6.29</v>
      </c>
      <c r="Q9" s="6">
        <v>5.37</v>
      </c>
      <c r="R9" s="6">
        <v>4.3</v>
      </c>
      <c r="S9" s="6">
        <v>3.3061400000000001</v>
      </c>
      <c r="T9" s="6">
        <v>3.3988529999999999</v>
      </c>
      <c r="U9" s="6">
        <v>3.3707859999999998</v>
      </c>
    </row>
    <row r="10" spans="1:21">
      <c r="A10" s="2">
        <v>9</v>
      </c>
      <c r="B10" s="2">
        <v>73</v>
      </c>
      <c r="C10" s="2">
        <v>92</v>
      </c>
      <c r="D10" s="2">
        <v>76</v>
      </c>
      <c r="E10" s="2">
        <v>81</v>
      </c>
      <c r="F10" s="2">
        <v>74</v>
      </c>
      <c r="G10" s="2">
        <v>74</v>
      </c>
      <c r="H10" s="2">
        <v>68</v>
      </c>
      <c r="I10" s="2">
        <v>85</v>
      </c>
      <c r="K10" s="2">
        <v>6</v>
      </c>
      <c r="L10" s="6">
        <v>3.7576326899999999</v>
      </c>
      <c r="M10" s="6">
        <v>3.96</v>
      </c>
      <c r="N10" s="6">
        <v>2.33</v>
      </c>
      <c r="O10" s="6">
        <v>3.01</v>
      </c>
      <c r="P10" s="6">
        <v>3.56</v>
      </c>
      <c r="Q10" s="6">
        <v>2.67</v>
      </c>
      <c r="R10" s="6">
        <v>2.5499999999999998</v>
      </c>
      <c r="S10" s="6">
        <v>1.82474</v>
      </c>
      <c r="T10" s="6">
        <v>2.2690440000000001</v>
      </c>
      <c r="U10" s="6">
        <v>1.902174</v>
      </c>
    </row>
    <row r="11" spans="1:21">
      <c r="A11" s="1" t="s">
        <v>11</v>
      </c>
      <c r="K11" s="2">
        <v>7</v>
      </c>
      <c r="L11" s="6">
        <v>2.5890683800000001</v>
      </c>
      <c r="M11" s="6">
        <v>1.64</v>
      </c>
      <c r="N11" s="6">
        <v>1.29</v>
      </c>
      <c r="O11" s="6">
        <v>1.69</v>
      </c>
      <c r="P11" s="6">
        <v>2.44</v>
      </c>
      <c r="Q11" s="6">
        <v>1.3</v>
      </c>
      <c r="R11" s="6">
        <v>1.83</v>
      </c>
      <c r="S11" s="6">
        <v>1.4752369999999999</v>
      </c>
      <c r="T11" s="6">
        <v>2.1158790000000001</v>
      </c>
      <c r="U11" s="6">
        <v>1.30528</v>
      </c>
    </row>
    <row r="12" spans="1:21">
      <c r="A12" s="2">
        <v>0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K12" s="2">
        <v>8</v>
      </c>
      <c r="L12" s="6">
        <v>1.8760009200000001</v>
      </c>
      <c r="M12" s="6">
        <v>0.19</v>
      </c>
      <c r="N12" s="6">
        <v>1.01</v>
      </c>
      <c r="O12" s="6">
        <v>1.01</v>
      </c>
      <c r="P12" s="6">
        <v>1.1200000000000001</v>
      </c>
      <c r="Q12" s="6">
        <v>0.41</v>
      </c>
      <c r="R12" s="6">
        <v>1.21</v>
      </c>
      <c r="S12" s="6">
        <v>1.088376</v>
      </c>
      <c r="T12" s="6">
        <v>1.6491450000000001</v>
      </c>
      <c r="U12" s="6">
        <v>1.1436329999999999</v>
      </c>
    </row>
    <row r="13" spans="1:21">
      <c r="A13" s="2">
        <v>5</v>
      </c>
      <c r="B13" s="2">
        <v>20</v>
      </c>
      <c r="C13" s="2">
        <v>20</v>
      </c>
      <c r="D13" s="2">
        <v>8</v>
      </c>
      <c r="E13" s="2">
        <v>18</v>
      </c>
      <c r="F13" s="2">
        <v>6</v>
      </c>
      <c r="G13" s="2">
        <v>24</v>
      </c>
      <c r="H13" s="2">
        <v>6</v>
      </c>
      <c r="I13" s="2">
        <v>11</v>
      </c>
      <c r="K13" s="2">
        <v>9</v>
      </c>
      <c r="L13" s="6">
        <v>1.43653516</v>
      </c>
      <c r="M13" s="6">
        <v>0.7</v>
      </c>
      <c r="N13" s="6">
        <v>0.91</v>
      </c>
      <c r="O13" s="6">
        <v>0.99</v>
      </c>
      <c r="P13" s="6">
        <v>0.66</v>
      </c>
      <c r="Q13" s="6">
        <v>0.28000000000000003</v>
      </c>
      <c r="R13" s="6">
        <v>1.1399999999999999</v>
      </c>
      <c r="S13" s="6">
        <v>1.050098</v>
      </c>
      <c r="T13" s="6">
        <v>1.1549769999999999</v>
      </c>
      <c r="U13" s="6">
        <v>1.0344180000000001</v>
      </c>
    </row>
    <row r="14" spans="1:21">
      <c r="A14" s="2">
        <v>6</v>
      </c>
      <c r="B14" s="2">
        <v>38</v>
      </c>
      <c r="C14" s="2">
        <v>45</v>
      </c>
      <c r="D14" s="2">
        <v>24</v>
      </c>
      <c r="E14" s="2">
        <v>51</v>
      </c>
      <c r="F14" s="2">
        <v>20</v>
      </c>
      <c r="G14" s="2">
        <v>31</v>
      </c>
      <c r="H14" s="2">
        <v>14</v>
      </c>
      <c r="I14" s="2">
        <v>36</v>
      </c>
    </row>
    <row r="15" spans="1:21">
      <c r="A15" s="2">
        <v>7</v>
      </c>
      <c r="B15" s="2">
        <v>64</v>
      </c>
      <c r="C15" s="2">
        <v>64</v>
      </c>
      <c r="D15" s="2">
        <v>55</v>
      </c>
      <c r="E15" s="2">
        <v>56</v>
      </c>
      <c r="F15" s="2">
        <v>20</v>
      </c>
      <c r="G15" s="2">
        <v>24</v>
      </c>
      <c r="H15" s="2">
        <v>35</v>
      </c>
      <c r="I15" s="2">
        <v>42</v>
      </c>
    </row>
    <row r="16" spans="1:21">
      <c r="A16" s="2">
        <v>8</v>
      </c>
      <c r="B16" s="2">
        <v>72</v>
      </c>
      <c r="C16" s="2">
        <v>74</v>
      </c>
      <c r="D16" s="2">
        <v>67</v>
      </c>
      <c r="E16" s="2">
        <v>76</v>
      </c>
      <c r="F16" s="2">
        <v>46</v>
      </c>
      <c r="G16" s="2">
        <v>51</v>
      </c>
      <c r="H16" s="2">
        <v>58</v>
      </c>
      <c r="I16" s="2">
        <v>49</v>
      </c>
    </row>
    <row r="17" spans="1:9">
      <c r="A17" s="2">
        <v>9</v>
      </c>
      <c r="B17" s="2">
        <v>80</v>
      </c>
      <c r="C17" s="2">
        <v>84</v>
      </c>
      <c r="D17" s="2">
        <v>76</v>
      </c>
      <c r="E17" s="2">
        <v>84</v>
      </c>
      <c r="F17" s="2">
        <v>53</v>
      </c>
      <c r="G17" s="2">
        <v>67</v>
      </c>
      <c r="H17" s="2">
        <v>61</v>
      </c>
      <c r="I17" s="2">
        <v>73</v>
      </c>
    </row>
    <row r="18" spans="1:9">
      <c r="A18" s="1" t="s">
        <v>8</v>
      </c>
    </row>
    <row r="19" spans="1:9">
      <c r="A19" s="2">
        <v>0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>
      <c r="A20" s="2">
        <v>5</v>
      </c>
      <c r="B20" s="2">
        <v>3</v>
      </c>
      <c r="C20" s="2">
        <v>14</v>
      </c>
      <c r="D20" s="2">
        <v>19</v>
      </c>
      <c r="E20" s="2">
        <v>14</v>
      </c>
      <c r="F20" s="2">
        <v>5</v>
      </c>
      <c r="G20" s="2">
        <v>12</v>
      </c>
      <c r="H20" s="2">
        <v>5</v>
      </c>
      <c r="I20" s="2">
        <v>11</v>
      </c>
    </row>
    <row r="21" spans="1:9">
      <c r="A21" s="2">
        <v>6</v>
      </c>
      <c r="B21" s="2">
        <v>43</v>
      </c>
      <c r="C21" s="2">
        <v>48</v>
      </c>
      <c r="D21" s="2">
        <v>28</v>
      </c>
      <c r="E21" s="2">
        <v>49</v>
      </c>
      <c r="F21" s="2">
        <v>26</v>
      </c>
      <c r="G21" s="2">
        <v>19</v>
      </c>
      <c r="H21" s="2">
        <v>18</v>
      </c>
      <c r="I21" s="2">
        <v>23</v>
      </c>
    </row>
    <row r="22" spans="1:9">
      <c r="A22" s="2">
        <v>7</v>
      </c>
      <c r="B22" s="2">
        <v>67</v>
      </c>
      <c r="C22" s="2">
        <v>65</v>
      </c>
      <c r="D22" s="2">
        <v>47</v>
      </c>
      <c r="E22" s="2">
        <v>53</v>
      </c>
      <c r="F22" s="2">
        <v>35</v>
      </c>
      <c r="G22" s="2">
        <v>46</v>
      </c>
      <c r="H22" s="2">
        <v>32</v>
      </c>
      <c r="I22" s="2">
        <v>47</v>
      </c>
    </row>
    <row r="23" spans="1:9">
      <c r="A23" s="2">
        <v>8</v>
      </c>
      <c r="B23" s="2">
        <v>68</v>
      </c>
      <c r="C23" s="2">
        <v>76</v>
      </c>
      <c r="D23" s="2">
        <v>64</v>
      </c>
      <c r="E23" s="2">
        <v>67</v>
      </c>
      <c r="F23" s="2">
        <v>50</v>
      </c>
      <c r="G23" s="2">
        <v>65</v>
      </c>
      <c r="H23" s="2">
        <v>36</v>
      </c>
      <c r="I23" s="2">
        <v>52</v>
      </c>
    </row>
    <row r="24" spans="1:9">
      <c r="A24" s="2">
        <v>9</v>
      </c>
      <c r="B24" s="2">
        <v>76</v>
      </c>
      <c r="C24" s="2">
        <v>88</v>
      </c>
      <c r="D24" s="2">
        <v>70</v>
      </c>
      <c r="E24" s="2">
        <v>84</v>
      </c>
      <c r="F24" s="2">
        <v>70</v>
      </c>
      <c r="G24" s="2">
        <v>83</v>
      </c>
      <c r="H24" s="2">
        <v>55</v>
      </c>
      <c r="I24" s="2">
        <v>73</v>
      </c>
    </row>
    <row r="25" spans="1:9">
      <c r="A25" s="1" t="s">
        <v>9</v>
      </c>
    </row>
    <row r="26" spans="1:9">
      <c r="A26" s="2">
        <v>0</v>
      </c>
      <c r="B26" s="2">
        <v>0</v>
      </c>
      <c r="C26" s="2">
        <v>0</v>
      </c>
      <c r="D26" s="4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2">
        <v>5</v>
      </c>
      <c r="B27" s="2">
        <v>7</v>
      </c>
      <c r="C27" s="2">
        <v>5</v>
      </c>
      <c r="D27" s="4">
        <v>4</v>
      </c>
      <c r="E27" s="2">
        <v>6</v>
      </c>
      <c r="F27" s="2">
        <v>8</v>
      </c>
      <c r="G27" s="2">
        <v>4</v>
      </c>
      <c r="H27" s="2">
        <v>5</v>
      </c>
      <c r="I27" s="2">
        <v>8</v>
      </c>
    </row>
    <row r="28" spans="1:9">
      <c r="A28" s="2">
        <v>6</v>
      </c>
      <c r="B28" s="2">
        <v>12</v>
      </c>
      <c r="C28" s="2">
        <v>32</v>
      </c>
      <c r="D28" s="4">
        <v>20.5</v>
      </c>
      <c r="E28" s="2">
        <v>46</v>
      </c>
      <c r="F28" s="2">
        <v>26</v>
      </c>
      <c r="G28" s="2">
        <v>24</v>
      </c>
      <c r="H28" s="2">
        <v>26</v>
      </c>
      <c r="I28" s="2">
        <v>24</v>
      </c>
    </row>
    <row r="29" spans="1:9">
      <c r="A29" s="2">
        <v>7</v>
      </c>
      <c r="B29" s="2">
        <v>35</v>
      </c>
      <c r="C29" s="2">
        <v>56</v>
      </c>
      <c r="D29" s="4">
        <v>39</v>
      </c>
      <c r="E29" s="2">
        <v>60</v>
      </c>
      <c r="F29" s="2">
        <v>52</v>
      </c>
      <c r="G29" s="2">
        <v>45</v>
      </c>
      <c r="H29" s="2">
        <v>29</v>
      </c>
      <c r="I29" s="2">
        <v>43</v>
      </c>
    </row>
    <row r="30" spans="1:9">
      <c r="A30" s="2">
        <v>8</v>
      </c>
      <c r="B30" s="2">
        <v>55</v>
      </c>
      <c r="C30" s="2">
        <v>65</v>
      </c>
      <c r="D30" s="4">
        <v>57.9207921</v>
      </c>
      <c r="E30" s="2">
        <v>58</v>
      </c>
      <c r="F30" s="2">
        <v>74</v>
      </c>
      <c r="G30" s="2">
        <v>50</v>
      </c>
      <c r="H30" s="2">
        <v>63</v>
      </c>
      <c r="I30" s="2">
        <v>59</v>
      </c>
    </row>
    <row r="31" spans="1:9">
      <c r="A31" s="2">
        <v>9</v>
      </c>
      <c r="B31" s="2">
        <v>65</v>
      </c>
      <c r="C31" s="2">
        <v>80</v>
      </c>
      <c r="D31" s="4">
        <v>71</v>
      </c>
      <c r="E31" s="2">
        <v>78</v>
      </c>
      <c r="F31" s="2">
        <v>89</v>
      </c>
      <c r="G31" s="2">
        <v>77</v>
      </c>
      <c r="H31" s="2">
        <v>74</v>
      </c>
      <c r="I31" s="2">
        <v>71</v>
      </c>
    </row>
    <row r="32" spans="1:9">
      <c r="A32" s="1" t="s">
        <v>12</v>
      </c>
    </row>
    <row r="33" spans="1:9">
      <c r="A33" s="2">
        <v>0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>
      <c r="A34" s="2">
        <v>5</v>
      </c>
      <c r="B34" s="2">
        <v>11</v>
      </c>
      <c r="C34" s="2">
        <v>8</v>
      </c>
      <c r="D34" s="2">
        <v>7</v>
      </c>
      <c r="E34" s="2">
        <v>10</v>
      </c>
      <c r="F34" s="2">
        <v>3</v>
      </c>
      <c r="G34" s="2">
        <v>4</v>
      </c>
      <c r="H34" s="2">
        <v>7</v>
      </c>
      <c r="I34" s="2">
        <v>4</v>
      </c>
    </row>
    <row r="35" spans="1:9">
      <c r="A35" s="2">
        <v>6</v>
      </c>
      <c r="B35" s="2">
        <v>41</v>
      </c>
      <c r="C35" s="2">
        <v>25</v>
      </c>
      <c r="D35" s="2">
        <v>40</v>
      </c>
      <c r="E35" s="2">
        <v>24</v>
      </c>
      <c r="F35" s="2">
        <v>7</v>
      </c>
      <c r="G35" s="2">
        <v>13</v>
      </c>
      <c r="H35" s="2">
        <v>13</v>
      </c>
      <c r="I35" s="2">
        <v>13</v>
      </c>
    </row>
    <row r="36" spans="1:9">
      <c r="A36" s="2">
        <v>7</v>
      </c>
      <c r="B36" s="2">
        <v>68</v>
      </c>
      <c r="C36" s="2">
        <v>59</v>
      </c>
      <c r="D36" s="2">
        <v>52</v>
      </c>
      <c r="E36" s="2">
        <v>53</v>
      </c>
      <c r="F36" s="2">
        <v>30</v>
      </c>
      <c r="G36" s="2">
        <v>27</v>
      </c>
      <c r="H36" s="2">
        <v>24</v>
      </c>
      <c r="I36" s="2">
        <v>21</v>
      </c>
    </row>
    <row r="37" spans="1:9">
      <c r="A37" s="2">
        <v>8</v>
      </c>
      <c r="B37" s="2">
        <v>76</v>
      </c>
      <c r="C37" s="2">
        <v>71</v>
      </c>
      <c r="D37" s="2">
        <v>67</v>
      </c>
      <c r="E37" s="2">
        <v>58</v>
      </c>
      <c r="F37" s="2">
        <v>49</v>
      </c>
      <c r="G37" s="2">
        <v>47</v>
      </c>
      <c r="H37" s="2">
        <v>49</v>
      </c>
      <c r="I37" s="2">
        <v>35</v>
      </c>
    </row>
    <row r="38" spans="1:9">
      <c r="A38" s="2">
        <v>9</v>
      </c>
      <c r="B38" s="2">
        <v>88</v>
      </c>
      <c r="C38" s="2">
        <v>88</v>
      </c>
      <c r="D38" s="2">
        <v>87</v>
      </c>
      <c r="E38" s="2">
        <v>85</v>
      </c>
      <c r="F38" s="2">
        <v>68</v>
      </c>
      <c r="G38" s="2">
        <v>62</v>
      </c>
      <c r="H38" s="2">
        <v>69</v>
      </c>
      <c r="I38" s="2">
        <v>57</v>
      </c>
    </row>
    <row r="39" spans="1:9">
      <c r="A39" s="1" t="s">
        <v>10</v>
      </c>
    </row>
    <row r="40" spans="1:9">
      <c r="A40" s="2">
        <v>0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</row>
    <row r="41" spans="1:9">
      <c r="A41" s="2">
        <v>5</v>
      </c>
      <c r="B41" s="2">
        <v>12</v>
      </c>
      <c r="C41" s="2">
        <v>6</v>
      </c>
      <c r="D41" s="2">
        <v>10</v>
      </c>
      <c r="E41" s="2">
        <v>25</v>
      </c>
      <c r="F41" s="2">
        <v>6</v>
      </c>
      <c r="G41" s="2">
        <v>3</v>
      </c>
      <c r="H41" s="2">
        <v>6</v>
      </c>
      <c r="I41" s="2">
        <v>3</v>
      </c>
    </row>
    <row r="42" spans="1:9">
      <c r="A42" s="2">
        <v>6</v>
      </c>
      <c r="B42" s="2">
        <v>40</v>
      </c>
      <c r="C42" s="2">
        <v>25</v>
      </c>
      <c r="D42" s="2">
        <v>34</v>
      </c>
      <c r="E42" s="2">
        <v>38</v>
      </c>
      <c r="F42" s="2">
        <v>10</v>
      </c>
      <c r="G42" s="2">
        <v>7</v>
      </c>
      <c r="H42" s="2">
        <v>17</v>
      </c>
      <c r="I42" s="2">
        <v>10</v>
      </c>
    </row>
    <row r="43" spans="1:9">
      <c r="A43" s="2">
        <v>7</v>
      </c>
      <c r="B43" s="2">
        <v>63</v>
      </c>
      <c r="C43" s="2">
        <v>53</v>
      </c>
      <c r="D43" s="2">
        <v>50</v>
      </c>
      <c r="E43" s="2">
        <v>57</v>
      </c>
      <c r="F43" s="2">
        <v>21</v>
      </c>
      <c r="G43" s="2">
        <v>22</v>
      </c>
      <c r="H43" s="2">
        <v>23</v>
      </c>
      <c r="I43" s="2">
        <v>25</v>
      </c>
    </row>
    <row r="44" spans="1:9">
      <c r="A44" s="2">
        <v>8</v>
      </c>
      <c r="B44" s="2">
        <v>78</v>
      </c>
      <c r="C44" s="2">
        <v>66</v>
      </c>
      <c r="D44" s="2">
        <v>73</v>
      </c>
      <c r="E44" s="2">
        <v>78</v>
      </c>
      <c r="F44" s="2">
        <v>59</v>
      </c>
      <c r="G44" s="2">
        <v>43</v>
      </c>
      <c r="H44" s="2">
        <v>59</v>
      </c>
      <c r="I44" s="2">
        <v>41</v>
      </c>
    </row>
    <row r="45" spans="1:9">
      <c r="A45" s="2">
        <v>9</v>
      </c>
      <c r="B45" s="2">
        <v>86</v>
      </c>
      <c r="C45" s="2">
        <v>77</v>
      </c>
      <c r="D45" s="2">
        <v>81</v>
      </c>
      <c r="E45" s="2">
        <v>78</v>
      </c>
      <c r="F45" s="2">
        <v>61</v>
      </c>
      <c r="G45" s="2">
        <v>70</v>
      </c>
      <c r="H45" s="2">
        <v>67</v>
      </c>
      <c r="I45" s="2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</vt:lpstr>
      <vt:lpstr>Figs 2 + 3</vt:lpstr>
      <vt:lpstr>Fig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Lichten, Michael (NIH/NCI) [E]</dc:creator>
  <cp:lastModifiedBy>Lichten, Michael (NIH/NCI) [E]</cp:lastModifiedBy>
  <dcterms:created xsi:type="dcterms:W3CDTF">2019-01-01T19:44:40Z</dcterms:created>
  <dcterms:modified xsi:type="dcterms:W3CDTF">2019-03-01T17:58:26Z</dcterms:modified>
</cp:coreProperties>
</file>