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U:\My Documents\Manuscripts\BHABHTBPAPaper\Revision\3rd Submitted\"/>
    </mc:Choice>
  </mc:AlternateContent>
  <bookViews>
    <workbookView xWindow="4260" yWindow="2664" windowWidth="21084" windowHeight="12504" tabRatio="500" firstSheet="8" activeTab="8"/>
  </bookViews>
  <sheets>
    <sheet name="S10A pombe BHA-sensitive" sheetId="2" r:id="rId1"/>
    <sheet name="S10B pombe BPA-sensitive" sheetId="1" r:id="rId2"/>
    <sheet name="S10C pombe BHT-sensitive" sheetId="3" r:id="rId3"/>
    <sheet name="S10D SC BHA sensitive" sheetId="18" r:id="rId4"/>
    <sheet name="S10E SC BPA sensitive" sheetId="19" r:id="rId5"/>
    <sheet name="S10F SpBPA-BHA Common Reduced" sheetId="6" r:id="rId6"/>
    <sheet name="S10G SpBHA-BHT Common" sheetId="25" r:id="rId7"/>
    <sheet name="S10H pom kinases BHA,P,T" sheetId="12" r:id="rId8"/>
    <sheet name="S10I scKin BPA BHA sens T7" sheetId="13" r:id="rId9"/>
    <sheet name="S10J Shared sens kinase mut " sheetId="16" r:id="rId10"/>
    <sheet name="Sheet1" sheetId="26" r:id="rId11"/>
  </sheet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C9" i="25" l="1"/>
  <c r="H8" i="25"/>
  <c r="F8" i="25"/>
  <c r="H7" i="25"/>
  <c r="F7" i="25"/>
  <c r="C7" i="25"/>
  <c r="G5" i="25"/>
  <c r="I5" i="25" s="1"/>
  <c r="E5" i="25"/>
  <c r="E8" i="25" s="1"/>
  <c r="G4" i="25"/>
  <c r="G7" i="25" s="1"/>
  <c r="I7" i="25" s="1"/>
  <c r="E4" i="25"/>
  <c r="G3" i="25"/>
  <c r="I3" i="25" s="1"/>
  <c r="E3" i="25"/>
  <c r="E7" i="25" s="1"/>
  <c r="I8" i="25" l="1"/>
  <c r="I4" i="25"/>
  <c r="G8" i="25"/>
  <c r="C26" i="2" l="1"/>
  <c r="L22" i="19" l="1"/>
  <c r="K22" i="19"/>
  <c r="I22" i="19"/>
  <c r="H22" i="19"/>
  <c r="D22" i="19"/>
  <c r="C22" i="19"/>
  <c r="M20" i="19"/>
  <c r="O20" i="19" s="1"/>
  <c r="J20" i="19"/>
  <c r="G20" i="19"/>
  <c r="F20" i="19"/>
  <c r="E20" i="19"/>
  <c r="M19" i="19"/>
  <c r="O19" i="19" s="1"/>
  <c r="J19" i="19"/>
  <c r="N19" i="19" s="1"/>
  <c r="G19" i="19"/>
  <c r="F19" i="19"/>
  <c r="E19" i="19"/>
  <c r="M18" i="19"/>
  <c r="O18" i="19" s="1"/>
  <c r="J18" i="19"/>
  <c r="N18" i="19" s="1"/>
  <c r="G18" i="19"/>
  <c r="F18" i="19"/>
  <c r="E18" i="19"/>
  <c r="M17" i="19"/>
  <c r="O17" i="19" s="1"/>
  <c r="J17" i="19"/>
  <c r="P17" i="19" s="1"/>
  <c r="G17" i="19"/>
  <c r="F17" i="19"/>
  <c r="E17" i="19"/>
  <c r="M16" i="19"/>
  <c r="J16" i="19"/>
  <c r="P16" i="19" s="1"/>
  <c r="G16" i="19"/>
  <c r="F16" i="19"/>
  <c r="E16" i="19"/>
  <c r="O16" i="19" s="1"/>
  <c r="M15" i="19"/>
  <c r="O15" i="19" s="1"/>
  <c r="J15" i="19"/>
  <c r="G15" i="19"/>
  <c r="F15" i="19"/>
  <c r="E15" i="19"/>
  <c r="N15" i="19" s="1"/>
  <c r="M14" i="19"/>
  <c r="J14" i="19"/>
  <c r="G14" i="19"/>
  <c r="F14" i="19"/>
  <c r="E14" i="19"/>
  <c r="M13" i="19"/>
  <c r="P13" i="19" s="1"/>
  <c r="J13" i="19"/>
  <c r="G13" i="19"/>
  <c r="F13" i="19"/>
  <c r="E13" i="19"/>
  <c r="N13" i="19" s="1"/>
  <c r="M12" i="19"/>
  <c r="J12" i="19"/>
  <c r="G12" i="19"/>
  <c r="F12" i="19"/>
  <c r="E12" i="19"/>
  <c r="M11" i="19"/>
  <c r="J11" i="19"/>
  <c r="G11" i="19"/>
  <c r="F11" i="19"/>
  <c r="E11" i="19"/>
  <c r="M10" i="19"/>
  <c r="J10" i="19"/>
  <c r="P10" i="19" s="1"/>
  <c r="G10" i="19"/>
  <c r="F10" i="19"/>
  <c r="E10" i="19"/>
  <c r="O10" i="19" s="1"/>
  <c r="O9" i="19"/>
  <c r="M9" i="19"/>
  <c r="J9" i="19"/>
  <c r="G9" i="19"/>
  <c r="F9" i="19"/>
  <c r="E9" i="19"/>
  <c r="N9" i="19" s="1"/>
  <c r="O8" i="19"/>
  <c r="N8" i="19"/>
  <c r="M8" i="19"/>
  <c r="J8" i="19"/>
  <c r="P8" i="19" s="1"/>
  <c r="G8" i="19"/>
  <c r="F8" i="19"/>
  <c r="E8" i="19"/>
  <c r="N7" i="19"/>
  <c r="M7" i="19"/>
  <c r="O7" i="19" s="1"/>
  <c r="J7" i="19"/>
  <c r="G7" i="19"/>
  <c r="F7" i="19"/>
  <c r="E7" i="19"/>
  <c r="M6" i="19"/>
  <c r="O6" i="19" s="1"/>
  <c r="J6" i="19"/>
  <c r="P6" i="19" s="1"/>
  <c r="G6" i="19"/>
  <c r="F6" i="19"/>
  <c r="E6" i="19"/>
  <c r="M5" i="19"/>
  <c r="O5" i="19" s="1"/>
  <c r="J5" i="19"/>
  <c r="P5" i="19" s="1"/>
  <c r="G5" i="19"/>
  <c r="F5" i="19"/>
  <c r="E5" i="19"/>
  <c r="M4" i="19"/>
  <c r="O4" i="19" s="1"/>
  <c r="J4" i="19"/>
  <c r="P4" i="19" s="1"/>
  <c r="G4" i="19"/>
  <c r="F4" i="19"/>
  <c r="E4" i="19"/>
  <c r="M3" i="19"/>
  <c r="O3" i="19" s="1"/>
  <c r="J3" i="19"/>
  <c r="P3" i="19" s="1"/>
  <c r="G3" i="19"/>
  <c r="F3" i="19"/>
  <c r="E3" i="19"/>
  <c r="M22" i="18"/>
  <c r="L22" i="18"/>
  <c r="I22" i="18"/>
  <c r="H22" i="18"/>
  <c r="D22" i="18"/>
  <c r="C22" i="18"/>
  <c r="O20" i="18"/>
  <c r="N20" i="18"/>
  <c r="Q20" i="18" s="1"/>
  <c r="K20" i="18"/>
  <c r="J20" i="18"/>
  <c r="G20" i="18"/>
  <c r="F20" i="18"/>
  <c r="E20" i="18"/>
  <c r="P19" i="18"/>
  <c r="O19" i="18"/>
  <c r="N19" i="18"/>
  <c r="K19" i="18"/>
  <c r="J19" i="18"/>
  <c r="Q19" i="18" s="1"/>
  <c r="G19" i="18"/>
  <c r="F19" i="18"/>
  <c r="E19" i="18"/>
  <c r="P18" i="18"/>
  <c r="N18" i="18"/>
  <c r="K18" i="18"/>
  <c r="J18" i="18"/>
  <c r="O18" i="18" s="1"/>
  <c r="G18" i="18"/>
  <c r="F18" i="18"/>
  <c r="E18" i="18"/>
  <c r="Q17" i="18"/>
  <c r="N17" i="18"/>
  <c r="P17" i="18" s="1"/>
  <c r="K17" i="18"/>
  <c r="J17" i="18"/>
  <c r="G17" i="18"/>
  <c r="F17" i="18"/>
  <c r="E17" i="18"/>
  <c r="O17" i="18" s="1"/>
  <c r="O16" i="18"/>
  <c r="N16" i="18"/>
  <c r="Q16" i="18" s="1"/>
  <c r="K16" i="18"/>
  <c r="J16" i="18"/>
  <c r="G16" i="18"/>
  <c r="F16" i="18"/>
  <c r="E16" i="18"/>
  <c r="P15" i="18"/>
  <c r="O15" i="18"/>
  <c r="N15" i="18"/>
  <c r="K15" i="18"/>
  <c r="J15" i="18"/>
  <c r="Q15" i="18" s="1"/>
  <c r="G15" i="18"/>
  <c r="F15" i="18"/>
  <c r="E15" i="18"/>
  <c r="P14" i="18"/>
  <c r="N14" i="18"/>
  <c r="K14" i="18"/>
  <c r="J14" i="18"/>
  <c r="O14" i="18" s="1"/>
  <c r="G14" i="18"/>
  <c r="F14" i="18"/>
  <c r="E14" i="18"/>
  <c r="Q13" i="18"/>
  <c r="N13" i="18"/>
  <c r="P13" i="18" s="1"/>
  <c r="K13" i="18"/>
  <c r="J13" i="18"/>
  <c r="G13" i="18"/>
  <c r="F13" i="18"/>
  <c r="E13" i="18"/>
  <c r="O13" i="18" s="1"/>
  <c r="O12" i="18"/>
  <c r="N12" i="18"/>
  <c r="Q12" i="18" s="1"/>
  <c r="K12" i="18"/>
  <c r="J12" i="18"/>
  <c r="G12" i="18"/>
  <c r="F12" i="18"/>
  <c r="E12" i="18"/>
  <c r="P11" i="18"/>
  <c r="O11" i="18"/>
  <c r="N11" i="18"/>
  <c r="K11" i="18"/>
  <c r="J11" i="18"/>
  <c r="Q11" i="18" s="1"/>
  <c r="G11" i="18"/>
  <c r="F11" i="18"/>
  <c r="E11" i="18"/>
  <c r="P10" i="18"/>
  <c r="N10" i="18"/>
  <c r="K10" i="18"/>
  <c r="J10" i="18"/>
  <c r="O10" i="18" s="1"/>
  <c r="G10" i="18"/>
  <c r="F10" i="18"/>
  <c r="E10" i="18"/>
  <c r="Q9" i="18"/>
  <c r="N9" i="18"/>
  <c r="P9" i="18" s="1"/>
  <c r="K9" i="18"/>
  <c r="J9" i="18"/>
  <c r="G9" i="18"/>
  <c r="F9" i="18"/>
  <c r="E9" i="18"/>
  <c r="O9" i="18" s="1"/>
  <c r="O8" i="18"/>
  <c r="N8" i="18"/>
  <c r="Q8" i="18" s="1"/>
  <c r="K8" i="18"/>
  <c r="J8" i="18"/>
  <c r="G8" i="18"/>
  <c r="F8" i="18"/>
  <c r="E8" i="18"/>
  <c r="P7" i="18"/>
  <c r="O7" i="18"/>
  <c r="N7" i="18"/>
  <c r="K7" i="18"/>
  <c r="J7" i="18"/>
  <c r="Q7" i="18" s="1"/>
  <c r="G7" i="18"/>
  <c r="F7" i="18"/>
  <c r="E7" i="18"/>
  <c r="P6" i="18"/>
  <c r="N6" i="18"/>
  <c r="K6" i="18"/>
  <c r="J6" i="18"/>
  <c r="O6" i="18" s="1"/>
  <c r="G6" i="18"/>
  <c r="F6" i="18"/>
  <c r="E6" i="18"/>
  <c r="Q5" i="18"/>
  <c r="N5" i="18"/>
  <c r="P5" i="18" s="1"/>
  <c r="K5" i="18"/>
  <c r="J5" i="18"/>
  <c r="G5" i="18"/>
  <c r="F5" i="18"/>
  <c r="E5" i="18"/>
  <c r="O5" i="18" s="1"/>
  <c r="O4" i="18"/>
  <c r="N4" i="18"/>
  <c r="Q4" i="18" s="1"/>
  <c r="K4" i="18"/>
  <c r="J4" i="18"/>
  <c r="G4" i="18"/>
  <c r="F4" i="18"/>
  <c r="E4" i="18"/>
  <c r="P3" i="18"/>
  <c r="O3" i="18"/>
  <c r="N3" i="18"/>
  <c r="K3" i="18"/>
  <c r="K22" i="18" s="1"/>
  <c r="J3" i="18"/>
  <c r="Q3" i="18" s="1"/>
  <c r="G3" i="18"/>
  <c r="F3" i="18"/>
  <c r="E3" i="18"/>
  <c r="E22" i="18" s="1"/>
  <c r="F22" i="19" l="1"/>
  <c r="P14" i="19"/>
  <c r="N4" i="19"/>
  <c r="N3" i="19"/>
  <c r="N24" i="19" s="1"/>
  <c r="P9" i="19"/>
  <c r="N12" i="19"/>
  <c r="N17" i="19"/>
  <c r="G22" i="19"/>
  <c r="N10" i="19"/>
  <c r="N16" i="19"/>
  <c r="P12" i="19"/>
  <c r="N6" i="19"/>
  <c r="N5" i="19"/>
  <c r="P7" i="19"/>
  <c r="N14" i="19"/>
  <c r="N20" i="19"/>
  <c r="N25" i="19"/>
  <c r="E22" i="19"/>
  <c r="M22" i="19"/>
  <c r="P19" i="19"/>
  <c r="P20" i="19"/>
  <c r="J22" i="19"/>
  <c r="N22" i="19" s="1"/>
  <c r="O12" i="19"/>
  <c r="O13" i="19"/>
  <c r="N23" i="19"/>
  <c r="O14" i="19"/>
  <c r="O23" i="18"/>
  <c r="Q6" i="18"/>
  <c r="Q23" i="18" s="1"/>
  <c r="Q10" i="18"/>
  <c r="Q14" i="18"/>
  <c r="Q18" i="18"/>
  <c r="J22" i="18"/>
  <c r="O22" i="18" s="1"/>
  <c r="N22" i="18"/>
  <c r="P4" i="18"/>
  <c r="P8" i="18"/>
  <c r="P23" i="18" s="1"/>
  <c r="P12" i="18"/>
  <c r="P16" i="18"/>
  <c r="P20" i="18"/>
  <c r="E8" i="1"/>
  <c r="F4" i="6"/>
  <c r="F5" i="6"/>
  <c r="F6" i="6"/>
  <c r="F7" i="6"/>
  <c r="F8" i="6"/>
  <c r="F9" i="6"/>
  <c r="F10" i="6"/>
  <c r="F11" i="6"/>
  <c r="F12" i="6"/>
  <c r="F13" i="6"/>
  <c r="F14" i="6"/>
  <c r="F15" i="6"/>
  <c r="F16" i="6"/>
  <c r="F17" i="6"/>
  <c r="F3" i="6"/>
  <c r="N26" i="19" l="1"/>
  <c r="P24" i="19"/>
  <c r="O23" i="19"/>
  <c r="O25" i="19"/>
  <c r="P22" i="19"/>
  <c r="P26" i="19" s="1"/>
  <c r="O22" i="19"/>
  <c r="P25" i="19"/>
  <c r="O24" i="19"/>
  <c r="P23" i="19"/>
  <c r="O26" i="19"/>
  <c r="P22" i="18"/>
  <c r="Q22" i="18"/>
  <c r="J21" i="1"/>
  <c r="E3" i="6" l="1"/>
  <c r="J4" i="1"/>
  <c r="E4" i="1"/>
  <c r="L5" i="6" l="1"/>
  <c r="N5" i="6" s="1"/>
  <c r="J19" i="6"/>
  <c r="P5" i="2"/>
  <c r="P21" i="2"/>
  <c r="M4" i="2"/>
  <c r="M5" i="2"/>
  <c r="M6" i="2"/>
  <c r="P6" i="2" s="1"/>
  <c r="M7" i="2"/>
  <c r="P7" i="2" s="1"/>
  <c r="M8" i="2"/>
  <c r="M9" i="2"/>
  <c r="O9" i="2" s="1"/>
  <c r="M10" i="2"/>
  <c r="O10" i="2" s="1"/>
  <c r="M11" i="2"/>
  <c r="O11" i="2" s="1"/>
  <c r="M12" i="2"/>
  <c r="M13" i="2"/>
  <c r="M14" i="2"/>
  <c r="P14" i="2" s="1"/>
  <c r="M15" i="2"/>
  <c r="P15" i="2" s="1"/>
  <c r="M16" i="2"/>
  <c r="M17" i="2"/>
  <c r="M18" i="2"/>
  <c r="O18" i="2" s="1"/>
  <c r="M19" i="2"/>
  <c r="O19" i="2" s="1"/>
  <c r="M20" i="2"/>
  <c r="M21" i="2"/>
  <c r="M3" i="2"/>
  <c r="P3" i="2" s="1"/>
  <c r="J4" i="2"/>
  <c r="P4" i="2" s="1"/>
  <c r="J5" i="2"/>
  <c r="J6" i="2"/>
  <c r="J7" i="2"/>
  <c r="N7" i="2" s="1"/>
  <c r="J8" i="2"/>
  <c r="J9" i="2"/>
  <c r="J10" i="2"/>
  <c r="J11" i="2"/>
  <c r="J12" i="2"/>
  <c r="N12" i="2" s="1"/>
  <c r="J13" i="2"/>
  <c r="J14" i="2"/>
  <c r="J15" i="2"/>
  <c r="N15" i="2" s="1"/>
  <c r="J16" i="2"/>
  <c r="N16" i="2" s="1"/>
  <c r="J17" i="2"/>
  <c r="J18" i="2"/>
  <c r="J19" i="2"/>
  <c r="J20" i="2"/>
  <c r="P20" i="2" s="1"/>
  <c r="J21" i="2"/>
  <c r="J3" i="2"/>
  <c r="E4" i="2"/>
  <c r="E5" i="2"/>
  <c r="N5" i="2" s="1"/>
  <c r="E6" i="2"/>
  <c r="E7" i="2"/>
  <c r="E8" i="2"/>
  <c r="E9" i="2"/>
  <c r="E10" i="2"/>
  <c r="E11" i="2"/>
  <c r="E12" i="2"/>
  <c r="E13" i="2"/>
  <c r="N13" i="2" s="1"/>
  <c r="E14" i="2"/>
  <c r="E15" i="2"/>
  <c r="E16" i="2"/>
  <c r="E17" i="2"/>
  <c r="O17" i="2" s="1"/>
  <c r="E18" i="2"/>
  <c r="E19" i="2"/>
  <c r="E20" i="2"/>
  <c r="E21" i="2"/>
  <c r="N21" i="2" s="1"/>
  <c r="E3" i="2"/>
  <c r="P10" i="1"/>
  <c r="N12" i="1"/>
  <c r="N20" i="1"/>
  <c r="M4" i="1"/>
  <c r="P4" i="1" s="1"/>
  <c r="M5" i="1"/>
  <c r="M6" i="1"/>
  <c r="P6" i="1" s="1"/>
  <c r="M7" i="1"/>
  <c r="O7" i="1" s="1"/>
  <c r="M8" i="1"/>
  <c r="M9" i="1"/>
  <c r="M10" i="1"/>
  <c r="M11" i="1"/>
  <c r="M12" i="1"/>
  <c r="P12" i="1" s="1"/>
  <c r="M13" i="1"/>
  <c r="M14" i="1"/>
  <c r="M15" i="1"/>
  <c r="O15" i="1" s="1"/>
  <c r="M16" i="1"/>
  <c r="O16" i="1" s="1"/>
  <c r="M17" i="1"/>
  <c r="M18" i="1"/>
  <c r="M19" i="1"/>
  <c r="O19" i="1" s="1"/>
  <c r="M20" i="1"/>
  <c r="O20" i="1" s="1"/>
  <c r="M21" i="1"/>
  <c r="M3" i="1"/>
  <c r="O3" i="1" s="1"/>
  <c r="E5" i="1"/>
  <c r="E6" i="1"/>
  <c r="E7" i="1"/>
  <c r="E9" i="1"/>
  <c r="O9" i="1" s="1"/>
  <c r="E10" i="1"/>
  <c r="E11" i="1"/>
  <c r="E12" i="1"/>
  <c r="E13" i="1"/>
  <c r="E14" i="1"/>
  <c r="O14" i="1" s="1"/>
  <c r="E15" i="1"/>
  <c r="E16" i="1"/>
  <c r="E17" i="1"/>
  <c r="E18" i="1"/>
  <c r="E19" i="1"/>
  <c r="E20" i="1"/>
  <c r="E21" i="1"/>
  <c r="E22" i="1"/>
  <c r="E3" i="1"/>
  <c r="J5" i="1"/>
  <c r="J6" i="1"/>
  <c r="N6" i="1" s="1"/>
  <c r="J7" i="1"/>
  <c r="N7" i="1" s="1"/>
  <c r="J8" i="1"/>
  <c r="J9" i="1"/>
  <c r="J10" i="1"/>
  <c r="J11" i="1"/>
  <c r="N11" i="1" s="1"/>
  <c r="J12" i="1"/>
  <c r="J13" i="1"/>
  <c r="J14" i="1"/>
  <c r="N14" i="1" s="1"/>
  <c r="J15" i="1"/>
  <c r="N15" i="1" s="1"/>
  <c r="J16" i="1"/>
  <c r="J17" i="1"/>
  <c r="N17" i="1" s="1"/>
  <c r="J18" i="1"/>
  <c r="J19" i="1"/>
  <c r="N19" i="1" s="1"/>
  <c r="J20" i="1"/>
  <c r="J3" i="1"/>
  <c r="K9" i="3"/>
  <c r="J9" i="3"/>
  <c r="L6" i="3"/>
  <c r="L9" i="3"/>
  <c r="L3" i="3"/>
  <c r="L16" i="3" s="1"/>
  <c r="I5" i="6"/>
  <c r="I16" i="6"/>
  <c r="M16" i="6"/>
  <c r="H19" i="6"/>
  <c r="E4" i="6"/>
  <c r="E5" i="6"/>
  <c r="E6" i="6"/>
  <c r="E7" i="6"/>
  <c r="E8" i="6"/>
  <c r="E9" i="6"/>
  <c r="E10" i="6"/>
  <c r="E11" i="6"/>
  <c r="E12" i="6"/>
  <c r="E13" i="6"/>
  <c r="E14" i="6"/>
  <c r="E15" i="6"/>
  <c r="E16" i="6"/>
  <c r="E17" i="6"/>
  <c r="E18" i="6"/>
  <c r="L18" i="6"/>
  <c r="I18" i="6"/>
  <c r="K5" i="3"/>
  <c r="K6" i="3"/>
  <c r="K7" i="3"/>
  <c r="K8" i="3"/>
  <c r="K10" i="3"/>
  <c r="K11" i="3"/>
  <c r="C13" i="3"/>
  <c r="K13" i="3" s="1"/>
  <c r="K3" i="3"/>
  <c r="J5" i="3"/>
  <c r="J6" i="3"/>
  <c r="J7" i="3"/>
  <c r="J8" i="3"/>
  <c r="J10" i="3"/>
  <c r="J11" i="3"/>
  <c r="J3" i="3"/>
  <c r="L4" i="6"/>
  <c r="L6" i="6"/>
  <c r="L7" i="6"/>
  <c r="O7" i="6" s="1"/>
  <c r="L8" i="6"/>
  <c r="O8" i="6" s="1"/>
  <c r="L9" i="6"/>
  <c r="N9" i="6" s="1"/>
  <c r="L10" i="6"/>
  <c r="N10" i="6" s="1"/>
  <c r="L11" i="6"/>
  <c r="O11" i="6" s="1"/>
  <c r="L12" i="6"/>
  <c r="O12" i="6" s="1"/>
  <c r="L13" i="6"/>
  <c r="N13" i="6" s="1"/>
  <c r="L14" i="6"/>
  <c r="L15" i="6"/>
  <c r="O15" i="6" s="1"/>
  <c r="L16" i="6"/>
  <c r="O16" i="6" s="1"/>
  <c r="L17" i="6"/>
  <c r="N17" i="6" s="1"/>
  <c r="L3" i="6"/>
  <c r="I4" i="6"/>
  <c r="M4" i="6" s="1"/>
  <c r="I6" i="6"/>
  <c r="M6" i="6" s="1"/>
  <c r="I7" i="6"/>
  <c r="M7" i="6" s="1"/>
  <c r="I8" i="6"/>
  <c r="I9" i="6"/>
  <c r="I10" i="6"/>
  <c r="M10" i="6" s="1"/>
  <c r="I11" i="6"/>
  <c r="M11" i="6" s="1"/>
  <c r="I12" i="6"/>
  <c r="M12" i="6" s="1"/>
  <c r="I13" i="6"/>
  <c r="M13" i="6" s="1"/>
  <c r="I14" i="6"/>
  <c r="M14" i="6" s="1"/>
  <c r="I15" i="6"/>
  <c r="M15" i="6" s="1"/>
  <c r="I17" i="6"/>
  <c r="I3" i="6"/>
  <c r="K19" i="6"/>
  <c r="L19" i="6" s="1"/>
  <c r="G19" i="6"/>
  <c r="I19" i="6" s="1"/>
  <c r="D13" i="3"/>
  <c r="L13" i="3" s="1"/>
  <c r="L28" i="2"/>
  <c r="I28" i="2"/>
  <c r="K23" i="2"/>
  <c r="L23" i="2"/>
  <c r="H23" i="2"/>
  <c r="I23" i="2"/>
  <c r="L27" i="1"/>
  <c r="I27" i="1"/>
  <c r="K23" i="1"/>
  <c r="L23" i="1"/>
  <c r="H23" i="1"/>
  <c r="I23" i="1"/>
  <c r="G12" i="2"/>
  <c r="G6" i="1"/>
  <c r="G7" i="1"/>
  <c r="G9" i="1"/>
  <c r="G23" i="1" s="1"/>
  <c r="G10" i="1"/>
  <c r="G12" i="1"/>
  <c r="G3" i="2"/>
  <c r="G23" i="2" s="1"/>
  <c r="G4" i="2"/>
  <c r="G5" i="2"/>
  <c r="G7" i="2"/>
  <c r="G9" i="2"/>
  <c r="G10" i="2"/>
  <c r="G14" i="2"/>
  <c r="G16" i="2"/>
  <c r="G18" i="2"/>
  <c r="F3" i="2"/>
  <c r="F4" i="2"/>
  <c r="F5" i="2"/>
  <c r="F6" i="2"/>
  <c r="F7" i="2"/>
  <c r="F8" i="2"/>
  <c r="F9" i="2"/>
  <c r="F10" i="2"/>
  <c r="F11" i="2"/>
  <c r="F12" i="2"/>
  <c r="F13" i="2"/>
  <c r="F14" i="2"/>
  <c r="F15" i="2"/>
  <c r="F16" i="2"/>
  <c r="F17" i="2"/>
  <c r="F18" i="2"/>
  <c r="F19" i="2"/>
  <c r="F20" i="2"/>
  <c r="F21" i="2"/>
  <c r="F3" i="1"/>
  <c r="F4" i="1"/>
  <c r="F5" i="1"/>
  <c r="F23" i="1" s="1"/>
  <c r="F6" i="1"/>
  <c r="F7" i="1"/>
  <c r="F8" i="1"/>
  <c r="F9" i="1"/>
  <c r="F10" i="1"/>
  <c r="F11" i="1"/>
  <c r="F12" i="1"/>
  <c r="F13" i="1"/>
  <c r="F14" i="1"/>
  <c r="F15" i="1"/>
  <c r="F16" i="1"/>
  <c r="F17" i="1"/>
  <c r="F18" i="1"/>
  <c r="F21" i="1"/>
  <c r="C19" i="6"/>
  <c r="D19" i="6"/>
  <c r="C23" i="6" s="1"/>
  <c r="C23" i="1"/>
  <c r="D23" i="1"/>
  <c r="C24" i="1" s="1"/>
  <c r="C23" i="2"/>
  <c r="D23" i="2"/>
  <c r="N8" i="2" l="1"/>
  <c r="N16" i="6"/>
  <c r="N8" i="6"/>
  <c r="K16" i="3"/>
  <c r="L25" i="1"/>
  <c r="I27" i="2"/>
  <c r="N15" i="6"/>
  <c r="N7" i="6"/>
  <c r="N18" i="1"/>
  <c r="N10" i="1"/>
  <c r="P11" i="1"/>
  <c r="N9" i="1"/>
  <c r="P7" i="1"/>
  <c r="P19" i="2"/>
  <c r="J23" i="2"/>
  <c r="N20" i="2"/>
  <c r="N4" i="2"/>
  <c r="F23" i="2"/>
  <c r="O14" i="6"/>
  <c r="O6" i="6"/>
  <c r="N14" i="6"/>
  <c r="N6" i="6"/>
  <c r="M8" i="6"/>
  <c r="M5" i="6"/>
  <c r="M21" i="6" s="1"/>
  <c r="N13" i="1"/>
  <c r="N5" i="1"/>
  <c r="O18" i="1"/>
  <c r="O10" i="1"/>
  <c r="O6" i="1"/>
  <c r="E23" i="2"/>
  <c r="P18" i="2"/>
  <c r="P10" i="2"/>
  <c r="O21" i="2"/>
  <c r="O13" i="2"/>
  <c r="O5" i="2"/>
  <c r="P13" i="2"/>
  <c r="L27" i="2"/>
  <c r="O4" i="6"/>
  <c r="N11" i="6"/>
  <c r="L15" i="3"/>
  <c r="N16" i="1"/>
  <c r="P8" i="1"/>
  <c r="N3" i="1"/>
  <c r="P17" i="1"/>
  <c r="P13" i="1"/>
  <c r="P9" i="1"/>
  <c r="P5" i="1"/>
  <c r="P24" i="1" s="1"/>
  <c r="O17" i="1"/>
  <c r="P3" i="1"/>
  <c r="N3" i="2"/>
  <c r="N14" i="2"/>
  <c r="N6" i="2"/>
  <c r="P17" i="2"/>
  <c r="P9" i="2"/>
  <c r="O20" i="2"/>
  <c r="P16" i="2"/>
  <c r="O12" i="2"/>
  <c r="P8" i="2"/>
  <c r="O4" i="2"/>
  <c r="P12" i="2"/>
  <c r="K15" i="3"/>
  <c r="J15" i="3"/>
  <c r="M9" i="6"/>
  <c r="M17" i="6"/>
  <c r="P21" i="1"/>
  <c r="I25" i="1"/>
  <c r="N21" i="1"/>
  <c r="N8" i="1"/>
  <c r="O3" i="6"/>
  <c r="C24" i="6"/>
  <c r="M3" i="6"/>
  <c r="M20" i="6" s="1"/>
  <c r="H23" i="6"/>
  <c r="E19" i="6"/>
  <c r="M19" i="6" s="1"/>
  <c r="J23" i="1"/>
  <c r="N4" i="1"/>
  <c r="C25" i="1"/>
  <c r="P25" i="1"/>
  <c r="O19" i="6"/>
  <c r="N19" i="6"/>
  <c r="O21" i="1"/>
  <c r="O13" i="1"/>
  <c r="O5" i="1"/>
  <c r="P15" i="1"/>
  <c r="O16" i="2"/>
  <c r="O8" i="2"/>
  <c r="P16" i="1"/>
  <c r="K23" i="6"/>
  <c r="K24" i="6" s="1"/>
  <c r="J16" i="3"/>
  <c r="O12" i="1"/>
  <c r="O4" i="1"/>
  <c r="N19" i="2"/>
  <c r="N11" i="2"/>
  <c r="O3" i="2"/>
  <c r="O15" i="2"/>
  <c r="O7" i="2"/>
  <c r="P11" i="2"/>
  <c r="P25" i="2" s="1"/>
  <c r="O10" i="6"/>
  <c r="N4" i="6"/>
  <c r="E23" i="1"/>
  <c r="O11" i="1"/>
  <c r="M23" i="1"/>
  <c r="N18" i="2"/>
  <c r="N10" i="2"/>
  <c r="O14" i="2"/>
  <c r="O6" i="2"/>
  <c r="O9" i="6"/>
  <c r="N12" i="6"/>
  <c r="D14" i="3"/>
  <c r="N17" i="2"/>
  <c r="N9" i="2"/>
  <c r="O17" i="6"/>
  <c r="M23" i="2"/>
  <c r="O5" i="6"/>
  <c r="G14" i="3"/>
  <c r="J13" i="3"/>
  <c r="N3" i="6"/>
  <c r="O8" i="1"/>
  <c r="P24" i="2" l="1"/>
  <c r="N23" i="1"/>
  <c r="N23" i="2"/>
  <c r="N25" i="2"/>
  <c r="H24" i="6"/>
  <c r="N24" i="1"/>
  <c r="O21" i="6"/>
  <c r="N25" i="1"/>
  <c r="O25" i="1"/>
  <c r="O24" i="1"/>
  <c r="O25" i="2"/>
  <c r="O24" i="2"/>
  <c r="P23" i="2"/>
  <c r="O23" i="2"/>
  <c r="O20" i="6"/>
  <c r="N21" i="6"/>
  <c r="N20" i="6"/>
  <c r="P23" i="1"/>
  <c r="O23" i="1"/>
  <c r="N24" i="2"/>
</calcChain>
</file>

<file path=xl/sharedStrings.xml><?xml version="1.0" encoding="utf-8"?>
<sst xmlns="http://schemas.openxmlformats.org/spreadsheetml/2006/main" count="453" uniqueCount="239">
  <si>
    <t>Functional Category</t>
  </si>
  <si>
    <t xml:space="preserve">Gene Deleted </t>
  </si>
  <si>
    <t>No of Genes</t>
  </si>
  <si>
    <t>Repeat</t>
  </si>
  <si>
    <t>Mitotic cell cycle regulation</t>
  </si>
  <si>
    <t>Meiosis, sporulation &amp; regulation</t>
  </si>
  <si>
    <t>Cytokinesis, conjugation, cell wall biosynthesis</t>
  </si>
  <si>
    <t>Chromatin remodeling/silencing</t>
  </si>
  <si>
    <t>DNA damage/repair</t>
  </si>
  <si>
    <t xml:space="preserve">Ergosterol/sterol biosynthesis </t>
  </si>
  <si>
    <t>ER/Golgi protein sorting, folding, &amp; maturation</t>
  </si>
  <si>
    <t>Vacuolar trafficking, autophagy, ubiquitin-dependent</t>
  </si>
  <si>
    <t>Nuclear transport</t>
  </si>
  <si>
    <t>ROS, heat, UV, ion, starvation response</t>
  </si>
  <si>
    <t xml:space="preserve">RNA processing </t>
  </si>
  <si>
    <t>G protein, phosphatidylinositol, calcium-mediated signaling</t>
  </si>
  <si>
    <t>Membrane  transport</t>
  </si>
  <si>
    <t>Carbohydrate metabolism, energy production</t>
  </si>
  <si>
    <t>Cytoskeleton, growth polarity</t>
  </si>
  <si>
    <t>Transcription</t>
  </si>
  <si>
    <t>Translation</t>
  </si>
  <si>
    <t>Mitochondrial</t>
  </si>
  <si>
    <t xml:space="preserve">Miscellanous </t>
  </si>
  <si>
    <t>Total</t>
  </si>
  <si>
    <t xml:space="preserve">Vacuolar trafficking, autophagy, ubiquitin-dependent </t>
  </si>
  <si>
    <t>SPAC15A10.06</t>
  </si>
  <si>
    <t>ppk29</t>
  </si>
  <si>
    <t>SPAC22H10.09</t>
  </si>
  <si>
    <t>meu18</t>
  </si>
  <si>
    <t>rpl3002*, SPCC736.07c, rps1501*, rps1002, sce3, pab1*, SPAC1952.02</t>
  </si>
  <si>
    <t>Totals</t>
  </si>
  <si>
    <t>Numbers of genes appear twice</t>
  </si>
  <si>
    <t>Total number of genes</t>
  </si>
  <si>
    <t>Numbers of genes that appear twice</t>
  </si>
  <si>
    <t>SPAC589.04*, SPAC806.05, SPBC365.16</t>
  </si>
  <si>
    <t>Mitotic and meiotic cell cycle regulation</t>
  </si>
  <si>
    <t xml:space="preserve">RNA processing, Nuclear transport </t>
  </si>
  <si>
    <t>Transcription, translation</t>
  </si>
  <si>
    <t>Carbohydrate metabolism, energy production, mitochondrial</t>
  </si>
  <si>
    <t>arp42</t>
  </si>
  <si>
    <t xml:space="preserve">Mitotic and meiotic cell cycle </t>
  </si>
  <si>
    <t>ctk1</t>
  </si>
  <si>
    <r>
      <t xml:space="preserve">mto2*, </t>
    </r>
    <r>
      <rPr>
        <i/>
        <u/>
        <sz val="11"/>
        <color theme="1"/>
        <rFont val="Arial"/>
        <family val="2"/>
      </rPr>
      <t>SPAC15F9.01c,</t>
    </r>
    <r>
      <rPr>
        <i/>
        <sz val="11"/>
        <color theme="1"/>
        <rFont val="Arial"/>
        <family val="2"/>
      </rPr>
      <t xml:space="preserve"> </t>
    </r>
    <r>
      <rPr>
        <i/>
        <u/>
        <sz val="11"/>
        <color theme="1"/>
        <rFont val="Arial"/>
        <family val="2"/>
      </rPr>
      <t>fin1*,</t>
    </r>
    <r>
      <rPr>
        <i/>
        <sz val="11"/>
        <color theme="1"/>
        <rFont val="Arial"/>
        <family val="2"/>
      </rPr>
      <t xml:space="preserve"> SPAC23A1.19c, </t>
    </r>
    <r>
      <rPr>
        <i/>
        <u/>
        <sz val="11"/>
        <color theme="1"/>
        <rFont val="Arial"/>
        <family val="2"/>
      </rPr>
      <t>SPCC1442.02,</t>
    </r>
    <r>
      <rPr>
        <i/>
        <sz val="11"/>
        <color theme="1"/>
        <rFont val="Arial"/>
        <family val="2"/>
      </rPr>
      <t xml:space="preserve"> </t>
    </r>
    <r>
      <rPr>
        <i/>
        <u/>
        <sz val="11"/>
        <color theme="1"/>
        <rFont val="Arial"/>
        <family val="2"/>
      </rPr>
      <t>dsk1*,</t>
    </r>
    <r>
      <rPr>
        <i/>
        <sz val="11"/>
        <color theme="1"/>
        <rFont val="Arial"/>
        <family val="2"/>
      </rPr>
      <t xml:space="preserve"> </t>
    </r>
    <r>
      <rPr>
        <i/>
        <u/>
        <sz val="11"/>
        <color theme="1"/>
        <rFont val="Arial"/>
        <family val="2"/>
      </rPr>
      <t>ase1*,</t>
    </r>
    <r>
      <rPr>
        <i/>
        <sz val="11"/>
        <color theme="1"/>
        <rFont val="Arial"/>
        <family val="2"/>
      </rPr>
      <t xml:space="preserve"> </t>
    </r>
    <r>
      <rPr>
        <i/>
        <u/>
        <sz val="11"/>
        <color theme="1"/>
        <rFont val="Arial"/>
        <family val="2"/>
      </rPr>
      <t>wis4,</t>
    </r>
    <r>
      <rPr>
        <i/>
        <sz val="11"/>
        <color theme="1"/>
        <rFont val="Arial"/>
        <family val="2"/>
      </rPr>
      <t xml:space="preserve"> </t>
    </r>
    <r>
      <rPr>
        <i/>
        <u/>
        <sz val="11"/>
        <color theme="1"/>
        <rFont val="Arial"/>
        <family val="2"/>
      </rPr>
      <t>alp14,</t>
    </r>
    <r>
      <rPr>
        <i/>
        <sz val="11"/>
        <color theme="1"/>
        <rFont val="Arial"/>
        <family val="2"/>
      </rPr>
      <t xml:space="preserve"> </t>
    </r>
    <r>
      <rPr>
        <i/>
        <u/>
        <sz val="11"/>
        <color theme="1"/>
        <rFont val="Arial"/>
        <family val="2"/>
      </rPr>
      <t>ulp1*,</t>
    </r>
    <r>
      <rPr>
        <i/>
        <sz val="11"/>
        <color theme="1"/>
        <rFont val="Arial"/>
        <family val="2"/>
      </rPr>
      <t xml:space="preserve"> </t>
    </r>
    <r>
      <rPr>
        <i/>
        <u/>
        <sz val="11"/>
        <color theme="1"/>
        <rFont val="Arial"/>
        <family val="2"/>
      </rPr>
      <t>mph1,</t>
    </r>
    <r>
      <rPr>
        <i/>
        <sz val="11"/>
        <color theme="1"/>
        <rFont val="Arial"/>
        <family val="2"/>
      </rPr>
      <t xml:space="preserve"> </t>
    </r>
    <r>
      <rPr>
        <i/>
        <u/>
        <sz val="11"/>
        <color theme="1"/>
        <rFont val="Arial"/>
        <family val="2"/>
      </rPr>
      <t>hos2,</t>
    </r>
    <r>
      <rPr>
        <i/>
        <sz val="11"/>
        <color theme="1"/>
        <rFont val="Arial"/>
        <family val="2"/>
      </rPr>
      <t xml:space="preserve"> SPBC947.01, </t>
    </r>
    <r>
      <rPr>
        <i/>
        <u/>
        <sz val="11"/>
        <color theme="1"/>
        <rFont val="Arial"/>
        <family val="2"/>
      </rPr>
      <t>mad1,</t>
    </r>
    <r>
      <rPr>
        <i/>
        <sz val="11"/>
        <color theme="1"/>
        <rFont val="Arial"/>
        <family val="2"/>
      </rPr>
      <t xml:space="preserve"> puc1, </t>
    </r>
    <r>
      <rPr>
        <i/>
        <u val="double"/>
        <sz val="11"/>
        <color theme="1"/>
        <rFont val="Arial"/>
        <family val="2"/>
      </rPr>
      <t>sgf73*,</t>
    </r>
    <r>
      <rPr>
        <i/>
        <sz val="11"/>
        <color theme="1"/>
        <rFont val="Arial"/>
        <family val="2"/>
      </rPr>
      <t xml:space="preserve"> spd1, </t>
    </r>
    <r>
      <rPr>
        <i/>
        <u/>
        <sz val="11"/>
        <color theme="1"/>
        <rFont val="Arial"/>
        <family val="2"/>
      </rPr>
      <t>hip4*,</t>
    </r>
    <r>
      <rPr>
        <i/>
        <sz val="11"/>
        <color theme="1"/>
        <rFont val="Arial"/>
        <family val="2"/>
      </rPr>
      <t xml:space="preserve"> rsp1, </t>
    </r>
    <r>
      <rPr>
        <i/>
        <u/>
        <sz val="11"/>
        <color theme="1"/>
        <rFont val="Arial"/>
        <family val="2"/>
      </rPr>
      <t>hrk1,</t>
    </r>
    <r>
      <rPr>
        <i/>
        <sz val="11"/>
        <color theme="1"/>
        <rFont val="Arial"/>
        <family val="2"/>
      </rPr>
      <t xml:space="preserve"> </t>
    </r>
    <r>
      <rPr>
        <i/>
        <u/>
        <sz val="11"/>
        <color theme="1"/>
        <rFont val="Arial"/>
        <family val="2"/>
      </rPr>
      <t>cig2,</t>
    </r>
    <r>
      <rPr>
        <i/>
        <sz val="11"/>
        <color theme="1"/>
        <rFont val="Arial"/>
        <family val="2"/>
      </rPr>
      <t xml:space="preserve"> </t>
    </r>
    <r>
      <rPr>
        <i/>
        <u/>
        <sz val="11"/>
        <color theme="1"/>
        <rFont val="Arial"/>
        <family val="2"/>
      </rPr>
      <t>cut9,</t>
    </r>
    <r>
      <rPr>
        <i/>
        <sz val="11"/>
        <color theme="1"/>
        <rFont val="Arial"/>
        <family val="2"/>
      </rPr>
      <t xml:space="preserve"> </t>
    </r>
    <r>
      <rPr>
        <i/>
        <u/>
        <sz val="11"/>
        <color theme="1"/>
        <rFont val="Arial"/>
        <family val="2"/>
      </rPr>
      <t>cbh1*</t>
    </r>
  </si>
  <si>
    <r>
      <t xml:space="preserve">spt8, </t>
    </r>
    <r>
      <rPr>
        <i/>
        <u/>
        <sz val="11"/>
        <color theme="1"/>
        <rFont val="Arial"/>
        <family val="2"/>
      </rPr>
      <t>ulp1*,</t>
    </r>
    <r>
      <rPr>
        <i/>
        <sz val="11"/>
        <color theme="1"/>
        <rFont val="Arial"/>
        <family val="2"/>
      </rPr>
      <t xml:space="preserve"> </t>
    </r>
    <r>
      <rPr>
        <i/>
        <u/>
        <sz val="11"/>
        <color theme="1"/>
        <rFont val="Arial"/>
        <family val="2"/>
      </rPr>
      <t>arp9,</t>
    </r>
    <r>
      <rPr>
        <i/>
        <sz val="11"/>
        <color theme="1"/>
        <rFont val="Arial"/>
        <family val="2"/>
      </rPr>
      <t xml:space="preserve"> SPBP22H7.05c, </t>
    </r>
    <r>
      <rPr>
        <i/>
        <u/>
        <sz val="11"/>
        <color theme="1"/>
        <rFont val="Arial"/>
        <family val="2"/>
      </rPr>
      <t>swi6,</t>
    </r>
    <r>
      <rPr>
        <i/>
        <sz val="11"/>
        <color theme="1"/>
        <rFont val="Arial"/>
        <family val="2"/>
      </rPr>
      <t xml:space="preserve"> arp42, </t>
    </r>
    <r>
      <rPr>
        <i/>
        <u/>
        <sz val="11"/>
        <color theme="1"/>
        <rFont val="Arial"/>
        <family val="2"/>
      </rPr>
      <t>hip4*,</t>
    </r>
    <r>
      <rPr>
        <i/>
        <sz val="11"/>
        <color theme="1"/>
        <rFont val="Arial"/>
        <family val="2"/>
      </rPr>
      <t xml:space="preserve"> </t>
    </r>
    <r>
      <rPr>
        <i/>
        <u/>
        <sz val="11"/>
        <color theme="1"/>
        <rFont val="Arial"/>
        <family val="2"/>
      </rPr>
      <t>set3*,</t>
    </r>
    <r>
      <rPr>
        <i/>
        <sz val="11"/>
        <color theme="1"/>
        <rFont val="Arial"/>
        <family val="2"/>
      </rPr>
      <t xml:space="preserve"> </t>
    </r>
    <r>
      <rPr>
        <i/>
        <u/>
        <sz val="11"/>
        <color theme="1"/>
        <rFont val="Arial"/>
        <family val="2"/>
      </rPr>
      <t>cbh1*,</t>
    </r>
    <r>
      <rPr>
        <i/>
        <sz val="11"/>
        <color theme="1"/>
        <rFont val="Arial"/>
        <family val="2"/>
      </rPr>
      <t xml:space="preserve"> </t>
    </r>
    <r>
      <rPr>
        <i/>
        <u/>
        <sz val="11"/>
        <color theme="1"/>
        <rFont val="Arial"/>
        <family val="2"/>
      </rPr>
      <t>vgl1,</t>
    </r>
    <r>
      <rPr>
        <i/>
        <sz val="11"/>
        <color theme="1"/>
        <rFont val="Arial"/>
        <family val="2"/>
      </rPr>
      <t xml:space="preserve"> </t>
    </r>
    <r>
      <rPr>
        <i/>
        <u/>
        <sz val="11"/>
        <color theme="1"/>
        <rFont val="Arial"/>
        <family val="2"/>
      </rPr>
      <t>set1*,</t>
    </r>
    <r>
      <rPr>
        <i/>
        <sz val="11"/>
        <color theme="1"/>
        <rFont val="Arial"/>
        <family val="2"/>
      </rPr>
      <t xml:space="preserve"> </t>
    </r>
    <r>
      <rPr>
        <i/>
        <u val="double"/>
        <sz val="11"/>
        <color theme="1"/>
        <rFont val="Arial"/>
        <family val="2"/>
      </rPr>
      <t>sgf73*</t>
    </r>
    <r>
      <rPr>
        <i/>
        <sz val="11"/>
        <color theme="1"/>
        <rFont val="Arial"/>
        <family val="2"/>
      </rPr>
      <t xml:space="preserve"> , </t>
    </r>
    <r>
      <rPr>
        <i/>
        <u/>
        <sz val="11"/>
        <color theme="1"/>
        <rFont val="Arial"/>
        <family val="2"/>
      </rPr>
      <t>rmn1</t>
    </r>
    <r>
      <rPr>
        <i/>
        <sz val="11"/>
        <color theme="1"/>
        <rFont val="Arial"/>
        <family val="2"/>
      </rPr>
      <t xml:space="preserve"> </t>
    </r>
  </si>
  <si>
    <t>ire1</t>
  </si>
  <si>
    <t>Gene Deleted</t>
  </si>
  <si>
    <t>Ergosterol/sterol biosynthesis</t>
  </si>
  <si>
    <r>
      <t xml:space="preserve">SPCC594.06c, atg17, SPBC8D2.02c, </t>
    </r>
    <r>
      <rPr>
        <i/>
        <u/>
        <sz val="11"/>
        <color theme="1"/>
        <rFont val="Arial"/>
        <family val="2"/>
      </rPr>
      <t>atg2,</t>
    </r>
    <r>
      <rPr>
        <i/>
        <sz val="11"/>
        <color theme="1"/>
        <rFont val="Arial"/>
        <family val="2"/>
      </rPr>
      <t xml:space="preserve"> </t>
    </r>
    <r>
      <rPr>
        <i/>
        <u/>
        <sz val="11"/>
        <color theme="1"/>
        <rFont val="Arial"/>
        <family val="2"/>
      </rPr>
      <t>ubi3,</t>
    </r>
    <r>
      <rPr>
        <i/>
        <sz val="11"/>
        <color theme="1"/>
        <rFont val="Arial"/>
        <family val="2"/>
      </rPr>
      <t xml:space="preserve"> ucp6, </t>
    </r>
    <r>
      <rPr>
        <i/>
        <u/>
        <sz val="11"/>
        <color theme="1"/>
        <rFont val="Arial"/>
        <family val="2"/>
      </rPr>
      <t>SPBC17D11.08,</t>
    </r>
    <r>
      <rPr>
        <i/>
        <sz val="11"/>
        <color theme="1"/>
        <rFont val="Arial"/>
        <family val="2"/>
      </rPr>
      <t xml:space="preserve"> </t>
    </r>
    <r>
      <rPr>
        <i/>
        <u val="double"/>
        <sz val="11"/>
        <color theme="1"/>
        <rFont val="Arial"/>
        <family val="2"/>
      </rPr>
      <t>vrp1,</t>
    </r>
    <r>
      <rPr>
        <i/>
        <sz val="11"/>
        <color theme="1"/>
        <rFont val="Arial"/>
        <family val="2"/>
      </rPr>
      <t xml:space="preserve"> </t>
    </r>
    <r>
      <rPr>
        <i/>
        <u/>
        <sz val="11"/>
        <color theme="1"/>
        <rFont val="Arial"/>
        <family val="2"/>
      </rPr>
      <t>csn5,</t>
    </r>
    <r>
      <rPr>
        <i/>
        <sz val="11"/>
        <color theme="1"/>
        <rFont val="Arial"/>
        <family val="2"/>
      </rPr>
      <t xml:space="preserve"> </t>
    </r>
    <r>
      <rPr>
        <i/>
        <u/>
        <sz val="11"/>
        <color theme="1"/>
        <rFont val="Arial"/>
        <family val="2"/>
      </rPr>
      <t>SPBC14F5.10c,</t>
    </r>
    <r>
      <rPr>
        <i/>
        <sz val="11"/>
        <color theme="1"/>
        <rFont val="Arial"/>
        <family val="2"/>
      </rPr>
      <t xml:space="preserve"> SPAC22H12.05c, </t>
    </r>
    <r>
      <rPr>
        <i/>
        <u/>
        <sz val="11"/>
        <color theme="1"/>
        <rFont val="Arial"/>
        <family val="2"/>
      </rPr>
      <t>SPAC13G6.15c*,</t>
    </r>
    <r>
      <rPr>
        <i/>
        <sz val="11"/>
        <color theme="1"/>
        <rFont val="Arial"/>
        <family val="2"/>
      </rPr>
      <t xml:space="preserve"> SPBC18H10.20c, ubc16, SPBC25H2.03, </t>
    </r>
    <r>
      <rPr>
        <i/>
        <u/>
        <sz val="11"/>
        <color theme="1"/>
        <rFont val="Arial"/>
        <family val="2"/>
      </rPr>
      <t>vps8,</t>
    </r>
    <r>
      <rPr>
        <i/>
        <sz val="11"/>
        <color theme="1"/>
        <rFont val="Arial"/>
        <family val="2"/>
      </rPr>
      <t xml:space="preserve"> SPAC17G6.05c, SPAC12G12.01c, </t>
    </r>
    <r>
      <rPr>
        <i/>
        <u/>
        <sz val="11"/>
        <color theme="1"/>
        <rFont val="Arial"/>
        <family val="2"/>
      </rPr>
      <t>cyp8,</t>
    </r>
    <r>
      <rPr>
        <i/>
        <sz val="11"/>
        <color theme="1"/>
        <rFont val="Arial"/>
        <family val="2"/>
      </rPr>
      <t xml:space="preserve"> </t>
    </r>
    <r>
      <rPr>
        <i/>
        <u/>
        <sz val="11"/>
        <color theme="1"/>
        <rFont val="Arial"/>
        <family val="2"/>
      </rPr>
      <t>vph2,</t>
    </r>
    <r>
      <rPr>
        <i/>
        <sz val="11"/>
        <color theme="1"/>
        <rFont val="Arial"/>
        <family val="2"/>
      </rPr>
      <t xml:space="preserve"> </t>
    </r>
    <r>
      <rPr>
        <i/>
        <u val="double"/>
        <sz val="11"/>
        <color theme="1"/>
        <rFont val="Arial"/>
        <family val="2"/>
      </rPr>
      <t>atg5*,</t>
    </r>
    <r>
      <rPr>
        <i/>
        <sz val="11"/>
        <color theme="1"/>
        <rFont val="Arial"/>
        <family val="2"/>
      </rPr>
      <t xml:space="preserve"> nrf1, imt3, </t>
    </r>
    <r>
      <rPr>
        <i/>
        <u/>
        <sz val="11"/>
        <color theme="1"/>
        <rFont val="Arial"/>
        <family val="2"/>
      </rPr>
      <t>atg12*,</t>
    </r>
    <r>
      <rPr>
        <i/>
        <sz val="11"/>
        <color theme="1"/>
        <rFont val="Arial"/>
        <family val="2"/>
      </rPr>
      <t xml:space="preserve"> SPBC2D10.04, </t>
    </r>
    <r>
      <rPr>
        <i/>
        <u/>
        <sz val="11"/>
        <color theme="1"/>
        <rFont val="Arial"/>
        <family val="2"/>
      </rPr>
      <t>aut12,</t>
    </r>
    <r>
      <rPr>
        <i/>
        <sz val="11"/>
        <color theme="1"/>
        <rFont val="Arial"/>
        <family val="2"/>
      </rPr>
      <t xml:space="preserve"> </t>
    </r>
    <r>
      <rPr>
        <i/>
        <u/>
        <sz val="11"/>
        <color theme="1"/>
        <rFont val="Arial"/>
        <family val="2"/>
      </rPr>
      <t>meu29</t>
    </r>
    <r>
      <rPr>
        <i/>
        <sz val="11"/>
        <color theme="1"/>
        <rFont val="Arial"/>
        <family val="2"/>
      </rPr>
      <t xml:space="preserve">        </t>
    </r>
  </si>
  <si>
    <r>
      <t xml:space="preserve">SPAC26F1.08c, SPAC1486.01, SPAC3C7.02c, fep1, </t>
    </r>
    <r>
      <rPr>
        <i/>
        <u/>
        <sz val="11"/>
        <color theme="1"/>
        <rFont val="Arial"/>
        <family val="2"/>
      </rPr>
      <t>SPAC1071.09c,</t>
    </r>
    <r>
      <rPr>
        <i/>
        <sz val="11"/>
        <color theme="1"/>
        <rFont val="Arial"/>
        <family val="2"/>
      </rPr>
      <t xml:space="preserve"> his3, </t>
    </r>
    <r>
      <rPr>
        <i/>
        <u/>
        <sz val="11"/>
        <color theme="1"/>
        <rFont val="Arial"/>
        <family val="2"/>
      </rPr>
      <t>uvi31,</t>
    </r>
    <r>
      <rPr>
        <i/>
        <sz val="11"/>
        <color theme="1"/>
        <rFont val="Arial"/>
        <family val="2"/>
      </rPr>
      <t xml:space="preserve"> </t>
    </r>
    <r>
      <rPr>
        <i/>
        <u/>
        <sz val="11"/>
        <color theme="1"/>
        <rFont val="Arial"/>
        <family val="2"/>
      </rPr>
      <t>plb1,</t>
    </r>
    <r>
      <rPr>
        <i/>
        <sz val="11"/>
        <color theme="1"/>
        <rFont val="Arial"/>
        <family val="2"/>
      </rPr>
      <t xml:space="preserve"> SPBC11C11.06c, </t>
    </r>
    <r>
      <rPr>
        <i/>
        <u/>
        <sz val="11"/>
        <color theme="1"/>
        <rFont val="Arial"/>
        <family val="2"/>
      </rPr>
      <t>amk2,</t>
    </r>
    <r>
      <rPr>
        <i/>
        <sz val="11"/>
        <color theme="1"/>
        <rFont val="Arial"/>
        <family val="2"/>
      </rPr>
      <t xml:space="preserve"> </t>
    </r>
    <r>
      <rPr>
        <i/>
        <u/>
        <sz val="11"/>
        <color theme="1"/>
        <rFont val="Arial"/>
        <family val="2"/>
      </rPr>
      <t>pho4,</t>
    </r>
    <r>
      <rPr>
        <i/>
        <sz val="11"/>
        <color theme="1"/>
        <rFont val="Arial"/>
        <family val="2"/>
      </rPr>
      <t xml:space="preserve"> SPBC106.03*, sib2, hsp9*, </t>
    </r>
    <r>
      <rPr>
        <i/>
        <u val="double"/>
        <sz val="11"/>
        <color theme="1"/>
        <rFont val="Arial"/>
        <family val="2"/>
      </rPr>
      <t>hsp16,</t>
    </r>
    <r>
      <rPr>
        <i/>
        <sz val="11"/>
        <color theme="1"/>
        <rFont val="Arial"/>
        <family val="2"/>
      </rPr>
      <t xml:space="preserve"> </t>
    </r>
    <r>
      <rPr>
        <i/>
        <u val="double"/>
        <sz val="11"/>
        <color theme="1"/>
        <rFont val="Arial"/>
        <family val="2"/>
      </rPr>
      <t>atg5*</t>
    </r>
    <r>
      <rPr>
        <i/>
        <sz val="11"/>
        <color theme="1"/>
        <rFont val="Arial"/>
        <family val="2"/>
      </rPr>
      <t xml:space="preserve">, </t>
    </r>
    <r>
      <rPr>
        <i/>
        <u/>
        <sz val="11"/>
        <color theme="1"/>
        <rFont val="Arial"/>
        <family val="2"/>
      </rPr>
      <t>atg12*</t>
    </r>
  </si>
  <si>
    <r>
      <rPr>
        <i/>
        <u/>
        <sz val="11"/>
        <color theme="1"/>
        <rFont val="Arial"/>
        <family val="2"/>
      </rPr>
      <t>SPAC13G6.15c*,</t>
    </r>
    <r>
      <rPr>
        <i/>
        <sz val="11"/>
        <color theme="1"/>
        <rFont val="Arial"/>
        <family val="2"/>
      </rPr>
      <t xml:space="preserve"> SPAC1687.09, </t>
    </r>
    <r>
      <rPr>
        <i/>
        <u/>
        <sz val="11"/>
        <color theme="1"/>
        <rFont val="Arial"/>
        <family val="2"/>
      </rPr>
      <t>SPBC215.01,</t>
    </r>
    <r>
      <rPr>
        <i/>
        <sz val="11"/>
        <color theme="1"/>
        <rFont val="Arial"/>
        <family val="2"/>
      </rPr>
      <t xml:space="preserve"> gpa2*, git3, </t>
    </r>
    <r>
      <rPr>
        <i/>
        <u val="double"/>
        <sz val="11"/>
        <color theme="1"/>
        <rFont val="Arial"/>
        <family val="2"/>
      </rPr>
      <t>rga3</t>
    </r>
    <r>
      <rPr>
        <i/>
        <sz val="11"/>
        <color theme="1"/>
        <rFont val="Arial"/>
        <family val="2"/>
      </rPr>
      <t xml:space="preserve">, SPAC19A8.03, </t>
    </r>
    <r>
      <rPr>
        <i/>
        <u/>
        <sz val="11"/>
        <color theme="1"/>
        <rFont val="Arial"/>
        <family val="2"/>
      </rPr>
      <t>ivn1*,</t>
    </r>
    <r>
      <rPr>
        <i/>
        <sz val="11"/>
        <color theme="1"/>
        <rFont val="Arial"/>
        <family val="2"/>
      </rPr>
      <t xml:space="preserve"> </t>
    </r>
    <r>
      <rPr>
        <i/>
        <u/>
        <sz val="11"/>
        <color theme="1"/>
        <rFont val="Arial"/>
        <family val="2"/>
      </rPr>
      <t>SPAC23G3.05c*,</t>
    </r>
    <r>
      <rPr>
        <i/>
        <sz val="11"/>
        <color theme="1"/>
        <rFont val="Arial"/>
        <family val="2"/>
      </rPr>
      <t xml:space="preserve"> scd1, </t>
    </r>
    <r>
      <rPr>
        <i/>
        <u/>
        <sz val="11"/>
        <color theme="1"/>
        <rFont val="Arial"/>
        <family val="2"/>
      </rPr>
      <t>cch1,</t>
    </r>
    <r>
      <rPr>
        <i/>
        <sz val="11"/>
        <color theme="1"/>
        <rFont val="Arial"/>
        <family val="2"/>
      </rPr>
      <t xml:space="preserve"> </t>
    </r>
    <r>
      <rPr>
        <i/>
        <u/>
        <sz val="11"/>
        <color theme="1"/>
        <rFont val="Arial"/>
        <family val="2"/>
      </rPr>
      <t>tpr1*,</t>
    </r>
    <r>
      <rPr>
        <i/>
        <sz val="11"/>
        <color theme="1"/>
        <rFont val="Arial"/>
        <family val="2"/>
      </rPr>
      <t xml:space="preserve"> </t>
    </r>
    <r>
      <rPr>
        <i/>
        <u val="double"/>
        <sz val="11"/>
        <color theme="1"/>
        <rFont val="Arial"/>
        <family val="2"/>
      </rPr>
      <t>cgs1,</t>
    </r>
    <r>
      <rPr>
        <i/>
        <sz val="11"/>
        <color theme="1"/>
        <rFont val="Arial"/>
        <family val="2"/>
      </rPr>
      <t xml:space="preserve"> </t>
    </r>
    <r>
      <rPr>
        <i/>
        <u/>
        <sz val="11"/>
        <color theme="1"/>
        <rFont val="Arial"/>
        <family val="2"/>
      </rPr>
      <t>ppk32</t>
    </r>
    <r>
      <rPr>
        <i/>
        <sz val="11"/>
        <color theme="1"/>
        <rFont val="Arial"/>
        <family val="2"/>
      </rPr>
      <t xml:space="preserve"> </t>
    </r>
  </si>
  <si>
    <r>
      <rPr>
        <i/>
        <u/>
        <sz val="11"/>
        <color theme="1"/>
        <rFont val="Arial"/>
        <family val="2"/>
      </rPr>
      <t>SPCPB1C11.02,</t>
    </r>
    <r>
      <rPr>
        <i/>
        <sz val="11"/>
        <color theme="1"/>
        <rFont val="Arial"/>
        <family val="2"/>
      </rPr>
      <t xml:space="preserve"> SPCC1183.11, SPCC285.05, SPCC1682.11c, mug73, </t>
    </r>
    <r>
      <rPr>
        <i/>
        <u/>
        <sz val="11"/>
        <color theme="1"/>
        <rFont val="Arial"/>
        <family val="2"/>
      </rPr>
      <t>SPAC977.17,</t>
    </r>
    <r>
      <rPr>
        <i/>
        <sz val="11"/>
        <color theme="1"/>
        <rFont val="Arial"/>
        <family val="2"/>
      </rPr>
      <t xml:space="preserve"> SPAC589.04*, SPAC2F3.02</t>
    </r>
  </si>
  <si>
    <r>
      <t xml:space="preserve">SPAC2E1P3.01, SPAC25B8.09, </t>
    </r>
    <r>
      <rPr>
        <i/>
        <u val="double"/>
        <sz val="11"/>
        <color theme="1"/>
        <rFont val="Arial"/>
        <family val="2"/>
      </rPr>
      <t>SPBC18E5.10,</t>
    </r>
    <r>
      <rPr>
        <i/>
        <sz val="11"/>
        <color theme="1"/>
        <rFont val="Arial"/>
        <family val="2"/>
      </rPr>
      <t xml:space="preserve"> </t>
    </r>
    <r>
      <rPr>
        <i/>
        <u/>
        <sz val="11"/>
        <color theme="1"/>
        <rFont val="Arial"/>
        <family val="2"/>
      </rPr>
      <t>gpd3,</t>
    </r>
    <r>
      <rPr>
        <i/>
        <sz val="11"/>
        <color theme="1"/>
        <rFont val="Arial"/>
        <family val="2"/>
      </rPr>
      <t xml:space="preserve"> </t>
    </r>
    <r>
      <rPr>
        <i/>
        <u/>
        <sz val="11"/>
        <color theme="1"/>
        <rFont val="Arial"/>
        <family val="2"/>
      </rPr>
      <t>dga1,</t>
    </r>
    <r>
      <rPr>
        <i/>
        <sz val="11"/>
        <color theme="1"/>
        <rFont val="Arial"/>
        <family val="2"/>
      </rPr>
      <t xml:space="preserve"> </t>
    </r>
    <r>
      <rPr>
        <i/>
        <u/>
        <sz val="11"/>
        <color theme="1"/>
        <rFont val="Arial"/>
        <family val="2"/>
      </rPr>
      <t>atp5*,</t>
    </r>
    <r>
      <rPr>
        <i/>
        <sz val="11"/>
        <color theme="1"/>
        <rFont val="Arial"/>
        <family val="2"/>
      </rPr>
      <t xml:space="preserve"> </t>
    </r>
    <r>
      <rPr>
        <i/>
        <u/>
        <sz val="11"/>
        <color theme="1"/>
        <rFont val="Arial"/>
        <family val="2"/>
      </rPr>
      <t>isu1,</t>
    </r>
    <r>
      <rPr>
        <i/>
        <sz val="11"/>
        <color theme="1"/>
        <rFont val="Arial"/>
        <family val="2"/>
      </rPr>
      <t xml:space="preserve"> </t>
    </r>
    <r>
      <rPr>
        <i/>
        <u val="double"/>
        <sz val="11"/>
        <color theme="1"/>
        <rFont val="Arial"/>
        <family val="2"/>
      </rPr>
      <t>apt1,</t>
    </r>
    <r>
      <rPr>
        <i/>
        <sz val="11"/>
        <color theme="1"/>
        <rFont val="Arial"/>
        <family val="2"/>
      </rPr>
      <t xml:space="preserve"> </t>
    </r>
    <r>
      <rPr>
        <i/>
        <u/>
        <sz val="11"/>
        <color theme="1"/>
        <rFont val="Arial"/>
        <family val="2"/>
      </rPr>
      <t>alg10*,</t>
    </r>
    <r>
      <rPr>
        <i/>
        <sz val="11"/>
        <color theme="1"/>
        <rFont val="Arial"/>
        <family val="2"/>
      </rPr>
      <t xml:space="preserve"> </t>
    </r>
    <r>
      <rPr>
        <i/>
        <u/>
        <sz val="11"/>
        <color theme="1"/>
        <rFont val="Arial"/>
        <family val="2"/>
      </rPr>
      <t>pka1*,</t>
    </r>
    <r>
      <rPr>
        <i/>
        <sz val="11"/>
        <color theme="1"/>
        <rFont val="Arial"/>
        <family val="2"/>
      </rPr>
      <t xml:space="preserve"> SPBC106.03*</t>
    </r>
  </si>
  <si>
    <r>
      <t xml:space="preserve">rga8, mto2*, </t>
    </r>
    <r>
      <rPr>
        <i/>
        <u/>
        <sz val="11"/>
        <color theme="1"/>
        <rFont val="Arial"/>
        <family val="2"/>
      </rPr>
      <t>mod21,</t>
    </r>
    <r>
      <rPr>
        <i/>
        <sz val="11"/>
        <color theme="1"/>
        <rFont val="Arial"/>
        <family val="2"/>
      </rPr>
      <t xml:space="preserve"> </t>
    </r>
    <r>
      <rPr>
        <i/>
        <u/>
        <sz val="11"/>
        <color theme="1"/>
        <rFont val="Arial"/>
        <family val="2"/>
      </rPr>
      <t>ptc2,</t>
    </r>
    <r>
      <rPr>
        <i/>
        <sz val="11"/>
        <color theme="1"/>
        <rFont val="Arial"/>
        <family val="2"/>
      </rPr>
      <t xml:space="preserve"> </t>
    </r>
    <r>
      <rPr>
        <i/>
        <u/>
        <sz val="11"/>
        <color theme="1"/>
        <rFont val="Arial"/>
        <family val="2"/>
      </rPr>
      <t>rho2,</t>
    </r>
    <r>
      <rPr>
        <i/>
        <sz val="11"/>
        <color theme="1"/>
        <rFont val="Arial"/>
        <family val="2"/>
      </rPr>
      <t xml:space="preserve"> </t>
    </r>
    <r>
      <rPr>
        <i/>
        <u/>
        <sz val="11"/>
        <color theme="1"/>
        <rFont val="Arial"/>
        <family val="2"/>
      </rPr>
      <t>SPAC23G3.05c*,</t>
    </r>
    <r>
      <rPr>
        <i/>
        <sz val="11"/>
        <color theme="1"/>
        <rFont val="Arial"/>
        <family val="2"/>
      </rPr>
      <t xml:space="preserve"> </t>
    </r>
    <r>
      <rPr>
        <i/>
        <u/>
        <sz val="11"/>
        <color theme="1"/>
        <rFont val="Arial"/>
        <family val="2"/>
      </rPr>
      <t>SPBC1289.14</t>
    </r>
  </si>
  <si>
    <r>
      <t xml:space="preserve">SPAC2H10.01, </t>
    </r>
    <r>
      <rPr>
        <i/>
        <u val="double"/>
        <sz val="11"/>
        <color theme="1"/>
        <rFont val="Arial"/>
        <family val="2"/>
      </rPr>
      <t>SPBC19G7.04,</t>
    </r>
    <r>
      <rPr>
        <i/>
        <sz val="11"/>
        <color theme="1"/>
        <rFont val="Arial"/>
        <family val="2"/>
      </rPr>
      <t xml:space="preserve"> SPBC3H7.10, atf31, </t>
    </r>
    <r>
      <rPr>
        <i/>
        <u/>
        <sz val="11"/>
        <color theme="1"/>
        <rFont val="Arial"/>
        <family val="2"/>
      </rPr>
      <t>spt2,</t>
    </r>
    <r>
      <rPr>
        <i/>
        <sz val="11"/>
        <color theme="1"/>
        <rFont val="Arial"/>
        <family val="2"/>
      </rPr>
      <t xml:space="preserve"> adn3, spp27, </t>
    </r>
    <r>
      <rPr>
        <i/>
        <u/>
        <sz val="11"/>
        <color theme="1"/>
        <rFont val="Arial"/>
        <family val="2"/>
      </rPr>
      <t>set3*,</t>
    </r>
    <r>
      <rPr>
        <i/>
        <sz val="11"/>
        <color theme="1"/>
        <rFont val="Arial"/>
        <family val="2"/>
      </rPr>
      <t xml:space="preserve"> </t>
    </r>
    <r>
      <rPr>
        <i/>
        <u/>
        <sz val="11"/>
        <color theme="1"/>
        <rFont val="Arial"/>
        <family val="2"/>
      </rPr>
      <t>not3*,</t>
    </r>
    <r>
      <rPr>
        <i/>
        <sz val="11"/>
        <color theme="1"/>
        <rFont val="Arial"/>
        <family val="2"/>
      </rPr>
      <t xml:space="preserve"> </t>
    </r>
    <r>
      <rPr>
        <i/>
        <u/>
        <sz val="11"/>
        <color theme="1"/>
        <rFont val="Arial"/>
        <family val="2"/>
      </rPr>
      <t>tpr1*,</t>
    </r>
    <r>
      <rPr>
        <i/>
        <sz val="11"/>
        <color theme="1"/>
        <rFont val="Arial"/>
        <family val="2"/>
      </rPr>
      <t xml:space="preserve"> atf21*, gpa2*, </t>
    </r>
    <r>
      <rPr>
        <i/>
        <u/>
        <sz val="11"/>
        <color theme="1"/>
        <rFont val="Arial"/>
        <family val="2"/>
      </rPr>
      <t>lcp1,</t>
    </r>
    <r>
      <rPr>
        <i/>
        <sz val="11"/>
        <color theme="1"/>
        <rFont val="Arial"/>
        <family val="2"/>
      </rPr>
      <t xml:space="preserve"> SPBC530.05</t>
    </r>
  </si>
  <si>
    <r>
      <t xml:space="preserve">SPBC660.10, SPAC1B3.04c, </t>
    </r>
    <r>
      <rPr>
        <i/>
        <u/>
        <sz val="11"/>
        <color theme="1"/>
        <rFont val="Arial"/>
        <family val="2"/>
      </rPr>
      <t>SPBC30B4.06c,</t>
    </r>
    <r>
      <rPr>
        <i/>
        <sz val="11"/>
        <color theme="1"/>
        <rFont val="Arial"/>
        <family val="2"/>
      </rPr>
      <t xml:space="preserve"> </t>
    </r>
    <r>
      <rPr>
        <i/>
        <u/>
        <sz val="11"/>
        <color theme="1"/>
        <rFont val="Arial"/>
        <family val="2"/>
      </rPr>
      <t>rpl1702,</t>
    </r>
    <r>
      <rPr>
        <i/>
        <sz val="11"/>
        <color theme="1"/>
        <rFont val="Arial"/>
        <family val="2"/>
      </rPr>
      <t xml:space="preserve"> </t>
    </r>
    <r>
      <rPr>
        <i/>
        <u/>
        <sz val="11"/>
        <color theme="1"/>
        <rFont val="Arial"/>
        <family val="2"/>
      </rPr>
      <t>rpl1701,</t>
    </r>
    <r>
      <rPr>
        <i/>
        <sz val="11"/>
        <color theme="1"/>
        <rFont val="Arial"/>
        <family val="2"/>
      </rPr>
      <t xml:space="preserve"> </t>
    </r>
    <r>
      <rPr>
        <i/>
        <u/>
        <sz val="11"/>
        <color theme="1"/>
        <rFont val="Arial"/>
        <family val="2"/>
      </rPr>
      <t>rps502,</t>
    </r>
    <r>
      <rPr>
        <i/>
        <sz val="11"/>
        <color theme="1"/>
        <rFont val="Arial"/>
        <family val="2"/>
      </rPr>
      <t xml:space="preserve"> </t>
    </r>
    <r>
      <rPr>
        <i/>
        <u/>
        <sz val="11"/>
        <color theme="1"/>
        <rFont val="Arial"/>
        <family val="2"/>
      </rPr>
      <t>rps101,</t>
    </r>
    <r>
      <rPr>
        <i/>
        <sz val="11"/>
        <color theme="1"/>
        <rFont val="Arial"/>
        <family val="2"/>
      </rPr>
      <t xml:space="preserve"> </t>
    </r>
    <r>
      <rPr>
        <i/>
        <u/>
        <sz val="11"/>
        <color theme="1"/>
        <rFont val="Arial"/>
        <family val="2"/>
      </rPr>
      <t>rps3001,</t>
    </r>
    <r>
      <rPr>
        <i/>
        <sz val="11"/>
        <color theme="1"/>
        <rFont val="Arial"/>
        <family val="2"/>
      </rPr>
      <t xml:space="preserve"> </t>
    </r>
    <r>
      <rPr>
        <i/>
        <u/>
        <sz val="11"/>
        <color theme="1"/>
        <rFont val="Arial"/>
        <family val="2"/>
      </rPr>
      <t>rps1602,</t>
    </r>
    <r>
      <rPr>
        <i/>
        <sz val="11"/>
        <color theme="1"/>
        <rFont val="Arial"/>
        <family val="2"/>
      </rPr>
      <t xml:space="preserve"> </t>
    </r>
    <r>
      <rPr>
        <i/>
        <u/>
        <sz val="11"/>
        <color theme="1"/>
        <rFont val="Arial"/>
        <family val="2"/>
      </rPr>
      <t>rps1402,</t>
    </r>
    <r>
      <rPr>
        <i/>
        <sz val="11"/>
        <color theme="1"/>
        <rFont val="Arial"/>
        <family val="2"/>
      </rPr>
      <t xml:space="preserve"> </t>
    </r>
    <r>
      <rPr>
        <i/>
        <u/>
        <sz val="11"/>
        <color theme="1"/>
        <rFont val="Arial"/>
        <family val="2"/>
      </rPr>
      <t>rpl3402,</t>
    </r>
    <r>
      <rPr>
        <i/>
        <sz val="11"/>
        <color theme="1"/>
        <rFont val="Arial"/>
        <family val="2"/>
      </rPr>
      <t xml:space="preserve"> </t>
    </r>
    <r>
      <rPr>
        <i/>
        <u/>
        <sz val="11"/>
        <color theme="1"/>
        <rFont val="Arial"/>
        <family val="2"/>
      </rPr>
      <t>rpl2402,</t>
    </r>
    <r>
      <rPr>
        <i/>
        <sz val="11"/>
        <color theme="1"/>
        <rFont val="Arial"/>
        <family val="2"/>
      </rPr>
      <t xml:space="preserve"> </t>
    </r>
    <r>
      <rPr>
        <i/>
        <u/>
        <sz val="11"/>
        <color theme="1"/>
        <rFont val="Arial"/>
        <family val="2"/>
      </rPr>
      <t>rpl1902,</t>
    </r>
    <r>
      <rPr>
        <i/>
        <sz val="11"/>
        <color theme="1"/>
        <rFont val="Arial"/>
        <family val="2"/>
      </rPr>
      <t xml:space="preserve"> tef3, rps21, </t>
    </r>
    <r>
      <rPr>
        <i/>
        <u/>
        <sz val="11"/>
        <color theme="1"/>
        <rFont val="Arial"/>
        <family val="2"/>
      </rPr>
      <t>pth1,</t>
    </r>
    <r>
      <rPr>
        <i/>
        <sz val="11"/>
        <color theme="1"/>
        <rFont val="Arial"/>
        <family val="2"/>
      </rPr>
      <t xml:space="preserve"> </t>
    </r>
    <r>
      <rPr>
        <i/>
        <u/>
        <sz val="11"/>
        <color theme="1"/>
        <rFont val="Arial"/>
        <family val="2"/>
      </rPr>
      <t>SPCC777.17c,</t>
    </r>
    <r>
      <rPr>
        <i/>
        <sz val="11"/>
        <color theme="1"/>
        <rFont val="Arial"/>
        <family val="2"/>
      </rPr>
      <t xml:space="preserve"> SPAC821.05, SPBC32H8.09, </t>
    </r>
    <r>
      <rPr>
        <i/>
        <u/>
        <sz val="11"/>
        <color theme="1"/>
        <rFont val="Arial"/>
        <family val="2"/>
      </rPr>
      <t>fmt1,</t>
    </r>
    <r>
      <rPr>
        <i/>
        <sz val="11"/>
        <color theme="1"/>
        <rFont val="Arial"/>
        <family val="2"/>
      </rPr>
      <t xml:space="preserve"> </t>
    </r>
    <r>
      <rPr>
        <i/>
        <u/>
        <sz val="11"/>
        <color theme="1"/>
        <rFont val="Arial"/>
        <family val="2"/>
      </rPr>
      <t>sce3,</t>
    </r>
    <r>
      <rPr>
        <i/>
        <sz val="11"/>
        <color theme="1"/>
        <rFont val="Arial"/>
        <family val="2"/>
      </rPr>
      <t xml:space="preserve"> </t>
    </r>
    <r>
      <rPr>
        <i/>
        <u/>
        <sz val="11"/>
        <color theme="1"/>
        <rFont val="Arial"/>
        <family val="2"/>
      </rPr>
      <t>pab1*,</t>
    </r>
    <r>
      <rPr>
        <i/>
        <sz val="11"/>
        <color theme="1"/>
        <rFont val="Arial"/>
        <family val="2"/>
      </rPr>
      <t xml:space="preserve"> </t>
    </r>
    <r>
      <rPr>
        <i/>
        <u/>
        <sz val="11"/>
        <color theme="1"/>
        <rFont val="Arial"/>
        <family val="2"/>
      </rPr>
      <t>rpl3002*,</t>
    </r>
    <r>
      <rPr>
        <i/>
        <sz val="11"/>
        <color theme="1"/>
        <rFont val="Arial"/>
        <family val="2"/>
      </rPr>
      <t xml:space="preserve"> </t>
    </r>
    <r>
      <rPr>
        <i/>
        <u/>
        <sz val="11"/>
        <color theme="1"/>
        <rFont val="Arial"/>
        <family val="2"/>
      </rPr>
      <t>rpl1002,</t>
    </r>
    <r>
      <rPr>
        <i/>
        <sz val="11"/>
        <color theme="1"/>
        <rFont val="Arial"/>
        <family val="2"/>
      </rPr>
      <t xml:space="preserve"> </t>
    </r>
    <r>
      <rPr>
        <i/>
        <u/>
        <sz val="11"/>
        <color theme="1"/>
        <rFont val="Arial"/>
        <family val="2"/>
      </rPr>
      <t>rps1501*,</t>
    </r>
    <r>
      <rPr>
        <i/>
        <sz val="11"/>
        <color theme="1"/>
        <rFont val="Arial"/>
        <family val="2"/>
      </rPr>
      <t xml:space="preserve"> </t>
    </r>
    <r>
      <rPr>
        <i/>
        <u/>
        <sz val="11"/>
        <color theme="1"/>
        <rFont val="Arial"/>
        <family val="2"/>
      </rPr>
      <t>SPAC1527.03,</t>
    </r>
    <r>
      <rPr>
        <i/>
        <sz val="11"/>
        <color theme="1"/>
        <rFont val="Arial"/>
        <family val="2"/>
      </rPr>
      <t xml:space="preserve"> </t>
    </r>
    <r>
      <rPr>
        <i/>
        <u/>
        <sz val="11"/>
        <color theme="1"/>
        <rFont val="Arial"/>
        <family val="2"/>
      </rPr>
      <t>rpl1502,</t>
    </r>
    <r>
      <rPr>
        <i/>
        <sz val="11"/>
        <color theme="1"/>
        <rFont val="Arial"/>
        <family val="2"/>
      </rPr>
      <t xml:space="preserve"> </t>
    </r>
    <r>
      <rPr>
        <i/>
        <u/>
        <sz val="11"/>
        <color theme="1"/>
        <rFont val="Arial"/>
        <family val="2"/>
      </rPr>
      <t>rpl1601,</t>
    </r>
    <r>
      <rPr>
        <i/>
        <sz val="11"/>
        <color theme="1"/>
        <rFont val="Arial"/>
        <family val="2"/>
      </rPr>
      <t xml:space="preserve"> </t>
    </r>
    <r>
      <rPr>
        <i/>
        <u/>
        <sz val="11"/>
        <color theme="1"/>
        <rFont val="Arial"/>
        <family val="2"/>
      </rPr>
      <t>rpl702,</t>
    </r>
    <r>
      <rPr>
        <i/>
        <sz val="11"/>
        <color theme="1"/>
        <rFont val="Arial"/>
        <family val="2"/>
      </rPr>
      <t xml:space="preserve"> </t>
    </r>
    <r>
      <rPr>
        <i/>
        <u/>
        <sz val="11"/>
        <color theme="1"/>
        <rFont val="Arial"/>
        <family val="2"/>
      </rPr>
      <t>rpl501,</t>
    </r>
    <r>
      <rPr>
        <i/>
        <sz val="11"/>
        <color theme="1"/>
        <rFont val="Arial"/>
        <family val="2"/>
      </rPr>
      <t xml:space="preserve"> </t>
    </r>
    <r>
      <rPr>
        <i/>
        <u/>
        <sz val="11"/>
        <color theme="1"/>
        <rFont val="Arial"/>
        <family val="2"/>
      </rPr>
      <t>nup131,</t>
    </r>
    <r>
      <rPr>
        <i/>
        <sz val="11"/>
        <color theme="1"/>
        <rFont val="Arial"/>
        <family val="2"/>
      </rPr>
      <t xml:space="preserve"> </t>
    </r>
    <r>
      <rPr>
        <i/>
        <u/>
        <sz val="11"/>
        <color theme="1"/>
        <rFont val="Arial"/>
        <family val="2"/>
      </rPr>
      <t>rps601</t>
    </r>
  </si>
  <si>
    <r>
      <rPr>
        <i/>
        <u/>
        <sz val="11"/>
        <color theme="1"/>
        <rFont val="Arial"/>
        <family val="2"/>
      </rPr>
      <t>fis1,</t>
    </r>
    <r>
      <rPr>
        <i/>
        <sz val="11"/>
        <color theme="1"/>
        <rFont val="Arial"/>
        <family val="2"/>
      </rPr>
      <t xml:space="preserve"> </t>
    </r>
    <r>
      <rPr>
        <i/>
        <u val="double"/>
        <sz val="11"/>
        <color theme="1"/>
        <rFont val="Arial"/>
        <family val="2"/>
      </rPr>
      <t>SPAC3G6.05,</t>
    </r>
    <r>
      <rPr>
        <i/>
        <sz val="11"/>
        <color theme="1"/>
        <rFont val="Arial"/>
        <family val="2"/>
      </rPr>
      <t xml:space="preserve"> </t>
    </r>
    <r>
      <rPr>
        <i/>
        <u/>
        <sz val="11"/>
        <color theme="1"/>
        <rFont val="Arial"/>
        <family val="2"/>
      </rPr>
      <t>SPBP22H7.04,</t>
    </r>
    <r>
      <rPr>
        <i/>
        <sz val="11"/>
        <color theme="1"/>
        <rFont val="Arial"/>
        <family val="2"/>
      </rPr>
      <t xml:space="preserve"> SPBC1921.04c, SPBC36.10, </t>
    </r>
    <r>
      <rPr>
        <i/>
        <u/>
        <sz val="11"/>
        <color theme="1"/>
        <rFont val="Arial"/>
        <family val="2"/>
      </rPr>
      <t>atp5*,</t>
    </r>
    <r>
      <rPr>
        <i/>
        <sz val="11"/>
        <color theme="1"/>
        <rFont val="Arial"/>
        <family val="2"/>
      </rPr>
      <t xml:space="preserve"> cce1, SPAC589.04*</t>
    </r>
  </si>
  <si>
    <r>
      <t xml:space="preserve">sxa1, </t>
    </r>
    <r>
      <rPr>
        <i/>
        <u/>
        <sz val="11"/>
        <color theme="1"/>
        <rFont val="Arial"/>
        <family val="2"/>
      </rPr>
      <t>dus3,</t>
    </r>
    <r>
      <rPr>
        <i/>
        <sz val="11"/>
        <color theme="1"/>
        <rFont val="Arial"/>
        <family val="2"/>
      </rPr>
      <t xml:space="preserve"> SPBC13G1.02, </t>
    </r>
    <r>
      <rPr>
        <i/>
        <u/>
        <sz val="11"/>
        <color theme="1"/>
        <rFont val="Arial"/>
        <family val="2"/>
      </rPr>
      <t>ser2,</t>
    </r>
    <r>
      <rPr>
        <i/>
        <sz val="11"/>
        <color theme="1"/>
        <rFont val="Arial"/>
        <family val="2"/>
      </rPr>
      <t xml:space="preserve"> SPBC3D6.06c, SPAC13A11.05, SPAC227.10, SPBC2F12.12c , </t>
    </r>
    <r>
      <rPr>
        <i/>
        <u/>
        <sz val="11"/>
        <color theme="1"/>
        <rFont val="Arial"/>
        <family val="2"/>
      </rPr>
      <t>hhf1,</t>
    </r>
    <r>
      <rPr>
        <i/>
        <sz val="11"/>
        <color theme="1"/>
        <rFont val="Arial"/>
        <family val="2"/>
      </rPr>
      <t xml:space="preserve"> SPAC8C9.11, SPAC22H10.02, </t>
    </r>
    <r>
      <rPr>
        <i/>
        <u/>
        <sz val="11"/>
        <color theme="1"/>
        <rFont val="Arial"/>
        <family val="2"/>
      </rPr>
      <t>SPAC3A11.11c,</t>
    </r>
    <r>
      <rPr>
        <i/>
        <sz val="11"/>
        <color theme="1"/>
        <rFont val="Arial"/>
        <family val="2"/>
      </rPr>
      <t xml:space="preserve"> SPBC18E5.09c, </t>
    </r>
    <r>
      <rPr>
        <i/>
        <u/>
        <sz val="11"/>
        <color theme="1"/>
        <rFont val="Arial"/>
        <family val="2"/>
      </rPr>
      <t>cdb4,</t>
    </r>
    <r>
      <rPr>
        <i/>
        <sz val="11"/>
        <color theme="1"/>
        <rFont val="Arial"/>
        <family val="2"/>
      </rPr>
      <t xml:space="preserve"> SPBC215.11c, SPBC2G2.14, SPAC13G7.09c, SPAC22H10.04, SPAC10F6.15, </t>
    </r>
    <r>
      <rPr>
        <i/>
        <u/>
        <sz val="11"/>
        <color theme="1"/>
        <rFont val="Arial"/>
        <family val="2"/>
      </rPr>
      <t>SPAC11D3.14c,</t>
    </r>
    <r>
      <rPr>
        <i/>
        <sz val="11"/>
        <color theme="1"/>
        <rFont val="Arial"/>
        <family val="2"/>
      </rPr>
      <t xml:space="preserve"> SPAC25A8.02, SPBC1685.04, SPCC1884.01, </t>
    </r>
    <r>
      <rPr>
        <i/>
        <u/>
        <sz val="11"/>
        <color theme="1"/>
        <rFont val="Arial"/>
        <family val="2"/>
      </rPr>
      <t>SPAC27D7.08c,</t>
    </r>
    <r>
      <rPr>
        <i/>
        <sz val="11"/>
        <color theme="1"/>
        <rFont val="Arial"/>
        <family val="2"/>
      </rPr>
      <t xml:space="preserve"> </t>
    </r>
    <r>
      <rPr>
        <i/>
        <u/>
        <sz val="11"/>
        <color theme="1"/>
        <rFont val="Arial"/>
        <family val="2"/>
      </rPr>
      <t>SPAC3C7.07c,</t>
    </r>
    <r>
      <rPr>
        <i/>
        <sz val="11"/>
        <color theme="1"/>
        <rFont val="Arial"/>
        <family val="2"/>
      </rPr>
      <t xml:space="preserve"> SPAC1F7.09c, SPBC660.12c, </t>
    </r>
    <r>
      <rPr>
        <i/>
        <u/>
        <sz val="11"/>
        <color theme="1"/>
        <rFont val="Arial"/>
        <family val="2"/>
      </rPr>
      <t>SPBC19C2.10,</t>
    </r>
    <r>
      <rPr>
        <i/>
        <sz val="11"/>
        <color theme="1"/>
        <rFont val="Arial"/>
        <family val="2"/>
      </rPr>
      <t xml:space="preserve"> SPBP35G2.02, </t>
    </r>
    <r>
      <rPr>
        <i/>
        <u/>
        <sz val="11"/>
        <color theme="1"/>
        <rFont val="Arial"/>
        <family val="2"/>
      </rPr>
      <t>SPAC24B11.12c,</t>
    </r>
    <r>
      <rPr>
        <i/>
        <sz val="11"/>
        <color theme="1"/>
        <rFont val="Arial"/>
        <family val="2"/>
      </rPr>
      <t xml:space="preserve"> SPBC800.11, </t>
    </r>
    <r>
      <rPr>
        <i/>
        <u/>
        <sz val="11"/>
        <color theme="1"/>
        <rFont val="Arial"/>
        <family val="2"/>
      </rPr>
      <t>SPAC4H3.06,</t>
    </r>
    <r>
      <rPr>
        <i/>
        <sz val="11"/>
        <color theme="1"/>
        <rFont val="Arial"/>
        <family val="2"/>
      </rPr>
      <t xml:space="preserve"> </t>
    </r>
    <r>
      <rPr>
        <i/>
        <u/>
        <sz val="11"/>
        <color theme="1"/>
        <rFont val="Arial"/>
        <family val="2"/>
      </rPr>
      <t>ura5,</t>
    </r>
    <r>
      <rPr>
        <i/>
        <sz val="11"/>
        <color theme="1"/>
        <rFont val="Arial"/>
        <family val="2"/>
      </rPr>
      <t xml:space="preserve"> SPBC12C2.04, SPBC1703.09, SPBC18H10.18c, SPCC737.06c, </t>
    </r>
    <r>
      <rPr>
        <i/>
        <u/>
        <sz val="11"/>
        <color theme="1"/>
        <rFont val="Arial"/>
        <family val="2"/>
      </rPr>
      <t>SPAC1B3.10c,</t>
    </r>
    <r>
      <rPr>
        <i/>
        <sz val="11"/>
        <color theme="1"/>
        <rFont val="Arial"/>
        <family val="2"/>
      </rPr>
      <t xml:space="preserve"> SPCC4F11.03c, snz1, SPAC926.02, SPAC9E9.17c, </t>
    </r>
    <r>
      <rPr>
        <i/>
        <u/>
        <sz val="11"/>
        <color theme="1"/>
        <rFont val="Arial"/>
        <family val="2"/>
      </rPr>
      <t>SPBC8D2.16c,</t>
    </r>
    <r>
      <rPr>
        <i/>
        <sz val="11"/>
        <color theme="1"/>
        <rFont val="Arial"/>
        <family val="2"/>
      </rPr>
      <t xml:space="preserve"> </t>
    </r>
    <r>
      <rPr>
        <i/>
        <u/>
        <sz val="11"/>
        <color theme="1"/>
        <rFont val="Arial"/>
        <family val="2"/>
      </rPr>
      <t>SPAPB2B4.06,</t>
    </r>
    <r>
      <rPr>
        <i/>
        <sz val="11"/>
        <color theme="1"/>
        <rFont val="Arial"/>
        <family val="2"/>
      </rPr>
      <t xml:space="preserve"> SPAC18G6.01c, </t>
    </r>
    <r>
      <rPr>
        <i/>
        <u/>
        <sz val="11"/>
        <color theme="1"/>
        <rFont val="Arial"/>
        <family val="2"/>
      </rPr>
      <t>SPAC17G6.03,</t>
    </r>
    <r>
      <rPr>
        <i/>
        <sz val="11"/>
        <color theme="1"/>
        <rFont val="Arial"/>
        <family val="2"/>
      </rPr>
      <t xml:space="preserve"> SPBC17A3.02, SPBC12C2.07c, </t>
    </r>
    <r>
      <rPr>
        <i/>
        <u/>
        <sz val="11"/>
        <color theme="1"/>
        <rFont val="Arial"/>
        <family val="2"/>
      </rPr>
      <t>shm2,</t>
    </r>
    <r>
      <rPr>
        <i/>
        <sz val="11"/>
        <color theme="1"/>
        <rFont val="Arial"/>
        <family val="2"/>
      </rPr>
      <t xml:space="preserve"> </t>
    </r>
    <r>
      <rPr>
        <i/>
        <u/>
        <sz val="11"/>
        <color theme="1"/>
        <rFont val="Arial"/>
        <family val="2"/>
      </rPr>
      <t>SPAC977.12,</t>
    </r>
    <r>
      <rPr>
        <i/>
        <sz val="11"/>
        <color theme="1"/>
        <rFont val="Arial"/>
        <family val="2"/>
      </rPr>
      <t xml:space="preserve"> </t>
    </r>
    <r>
      <rPr>
        <i/>
        <u/>
        <sz val="11"/>
        <color theme="1"/>
        <rFont val="Arial"/>
        <family val="2"/>
      </rPr>
      <t>SPAC23C4.06c,</t>
    </r>
    <r>
      <rPr>
        <i/>
        <sz val="11"/>
        <color theme="1"/>
        <rFont val="Arial"/>
        <family val="2"/>
      </rPr>
      <t xml:space="preserve"> SPBC18H10.09</t>
    </r>
  </si>
  <si>
    <r>
      <t xml:space="preserve"> </t>
    </r>
    <r>
      <rPr>
        <i/>
        <u/>
        <sz val="11"/>
        <color theme="1"/>
        <rFont val="Arial"/>
        <family val="2"/>
      </rPr>
      <t>mad1,</t>
    </r>
    <r>
      <rPr>
        <i/>
        <sz val="11"/>
        <color theme="1"/>
        <rFont val="Arial"/>
        <family val="2"/>
      </rPr>
      <t xml:space="preserve"> puc1, </t>
    </r>
    <r>
      <rPr>
        <i/>
        <u/>
        <sz val="11"/>
        <color theme="1"/>
        <rFont val="Arial"/>
        <family val="2"/>
      </rPr>
      <t>mcl1,</t>
    </r>
    <r>
      <rPr>
        <i/>
        <sz val="11"/>
        <color theme="1"/>
        <rFont val="Arial"/>
        <family val="2"/>
      </rPr>
      <t xml:space="preserve"> </t>
    </r>
    <r>
      <rPr>
        <i/>
        <u/>
        <sz val="11"/>
        <color theme="1"/>
        <rFont val="Arial"/>
        <family val="2"/>
      </rPr>
      <t>mph1,</t>
    </r>
    <r>
      <rPr>
        <i/>
        <sz val="11"/>
        <color theme="1"/>
        <rFont val="Arial"/>
        <family val="2"/>
      </rPr>
      <t xml:space="preserve"> </t>
    </r>
    <r>
      <rPr>
        <i/>
        <u/>
        <sz val="11"/>
        <color theme="1"/>
        <rFont val="Arial"/>
        <family val="2"/>
      </rPr>
      <t>hos2,</t>
    </r>
    <r>
      <rPr>
        <i/>
        <sz val="11"/>
        <color theme="1"/>
        <rFont val="Arial"/>
        <family val="2"/>
      </rPr>
      <t xml:space="preserve"> SPBC947.01, </t>
    </r>
    <r>
      <rPr>
        <i/>
        <u val="double"/>
        <sz val="11"/>
        <color theme="1"/>
        <rFont val="Arial"/>
        <family val="2"/>
      </rPr>
      <t>sgf73*,</t>
    </r>
    <r>
      <rPr>
        <i/>
        <sz val="11"/>
        <color theme="1"/>
        <rFont val="Arial"/>
        <family val="2"/>
      </rPr>
      <t xml:space="preserve"> </t>
    </r>
    <r>
      <rPr>
        <i/>
        <u/>
        <sz val="11"/>
        <color theme="1"/>
        <rFont val="Arial"/>
        <family val="2"/>
      </rPr>
      <t>SPAC56F8.02*,</t>
    </r>
    <r>
      <rPr>
        <i/>
        <sz val="11"/>
        <color theme="1"/>
        <rFont val="Arial"/>
        <family val="2"/>
      </rPr>
      <t xml:space="preserve"> </t>
    </r>
    <r>
      <rPr>
        <i/>
        <u/>
        <sz val="11"/>
        <color theme="1"/>
        <rFont val="Arial"/>
        <family val="2"/>
      </rPr>
      <t>cbh1*,</t>
    </r>
    <r>
      <rPr>
        <i/>
        <sz val="11"/>
        <color theme="1"/>
        <rFont val="Arial"/>
        <family val="2"/>
      </rPr>
      <t xml:space="preserve"> </t>
    </r>
    <r>
      <rPr>
        <i/>
        <u/>
        <sz val="11"/>
        <color theme="1"/>
        <rFont val="Arial"/>
        <family val="2"/>
      </rPr>
      <t>hip4*</t>
    </r>
  </si>
  <si>
    <r>
      <rPr>
        <i/>
        <u/>
        <sz val="11"/>
        <color theme="1"/>
        <rFont val="Arial"/>
        <family val="2"/>
      </rPr>
      <t>set1*,</t>
    </r>
    <r>
      <rPr>
        <i/>
        <sz val="11"/>
        <color theme="1"/>
        <rFont val="Arial"/>
        <family val="2"/>
      </rPr>
      <t xml:space="preserve"> </t>
    </r>
    <r>
      <rPr>
        <i/>
        <u/>
        <sz val="11"/>
        <color theme="1"/>
        <rFont val="Arial"/>
        <family val="2"/>
      </rPr>
      <t>vgl1,</t>
    </r>
    <r>
      <rPr>
        <i/>
        <sz val="11"/>
        <color theme="1"/>
        <rFont val="Arial"/>
        <family val="2"/>
      </rPr>
      <t xml:space="preserve"> </t>
    </r>
    <r>
      <rPr>
        <i/>
        <u val="double"/>
        <sz val="11"/>
        <color theme="1"/>
        <rFont val="Arial"/>
        <family val="2"/>
      </rPr>
      <t>sgf73*,</t>
    </r>
    <r>
      <rPr>
        <i/>
        <sz val="11"/>
        <color theme="1"/>
        <rFont val="Arial"/>
        <family val="2"/>
      </rPr>
      <t xml:space="preserve"> </t>
    </r>
    <r>
      <rPr>
        <i/>
        <u/>
        <sz val="11"/>
        <color theme="1"/>
        <rFont val="Arial"/>
        <family val="2"/>
      </rPr>
      <t>rap1*,</t>
    </r>
    <r>
      <rPr>
        <i/>
        <sz val="11"/>
        <color theme="1"/>
        <rFont val="Arial"/>
        <family val="2"/>
      </rPr>
      <t xml:space="preserve"> </t>
    </r>
    <r>
      <rPr>
        <i/>
        <u/>
        <sz val="11"/>
        <color theme="1"/>
        <rFont val="Arial"/>
        <family val="2"/>
      </rPr>
      <t>hip4*,</t>
    </r>
    <r>
      <rPr>
        <i/>
        <sz val="11"/>
        <color theme="1"/>
        <rFont val="Arial"/>
        <family val="2"/>
      </rPr>
      <t xml:space="preserve"> </t>
    </r>
    <r>
      <rPr>
        <i/>
        <u/>
        <sz val="11"/>
        <color theme="1"/>
        <rFont val="Arial"/>
        <family val="2"/>
      </rPr>
      <t>set3*,</t>
    </r>
    <r>
      <rPr>
        <i/>
        <sz val="11"/>
        <color theme="1"/>
        <rFont val="Arial"/>
        <family val="2"/>
      </rPr>
      <t xml:space="preserve"> </t>
    </r>
    <r>
      <rPr>
        <i/>
        <u/>
        <sz val="11"/>
        <color theme="1"/>
        <rFont val="Arial"/>
        <family val="2"/>
      </rPr>
      <t>cbh1*,</t>
    </r>
    <r>
      <rPr>
        <i/>
        <sz val="11"/>
        <color theme="1"/>
        <rFont val="Arial"/>
        <family val="2"/>
      </rPr>
      <t xml:space="preserve"> </t>
    </r>
    <r>
      <rPr>
        <i/>
        <u/>
        <sz val="11"/>
        <color theme="1"/>
        <rFont val="Arial"/>
        <family val="2"/>
      </rPr>
      <t>rmn1</t>
    </r>
  </si>
  <si>
    <r>
      <rPr>
        <i/>
        <u/>
        <sz val="11"/>
        <color theme="1"/>
        <rFont val="Arial"/>
        <family val="2"/>
      </rPr>
      <t>alg10*,</t>
    </r>
    <r>
      <rPr>
        <i/>
        <sz val="11"/>
        <color theme="1"/>
        <rFont val="Arial"/>
        <family val="2"/>
      </rPr>
      <t xml:space="preserve"> </t>
    </r>
    <r>
      <rPr>
        <i/>
        <u/>
        <sz val="11"/>
        <color theme="1"/>
        <rFont val="Arial"/>
        <family val="2"/>
      </rPr>
      <t>vps26*,</t>
    </r>
    <r>
      <rPr>
        <i/>
        <sz val="11"/>
        <color theme="1"/>
        <rFont val="Arial"/>
        <family val="2"/>
      </rPr>
      <t xml:space="preserve"> </t>
    </r>
    <r>
      <rPr>
        <i/>
        <u/>
        <sz val="11"/>
        <color theme="1"/>
        <rFont val="Arial"/>
        <family val="2"/>
      </rPr>
      <t>erv14,</t>
    </r>
    <r>
      <rPr>
        <i/>
        <sz val="11"/>
        <color theme="1"/>
        <rFont val="Arial"/>
        <family val="2"/>
      </rPr>
      <t xml:space="preserve"> </t>
    </r>
    <r>
      <rPr>
        <i/>
        <u/>
        <sz val="11"/>
        <color theme="1"/>
        <rFont val="Arial"/>
        <family val="2"/>
      </rPr>
      <t>gpi13,</t>
    </r>
    <r>
      <rPr>
        <i/>
        <sz val="11"/>
        <color theme="1"/>
        <rFont val="Arial"/>
        <family val="2"/>
      </rPr>
      <t xml:space="preserve"> </t>
    </r>
    <r>
      <rPr>
        <i/>
        <u val="double"/>
        <sz val="11"/>
        <color theme="1"/>
        <rFont val="Arial"/>
        <family val="2"/>
      </rPr>
      <t>gpt1,</t>
    </r>
    <r>
      <rPr>
        <i/>
        <sz val="11"/>
        <color theme="1"/>
        <rFont val="Arial"/>
        <family val="2"/>
      </rPr>
      <t xml:space="preserve"> </t>
    </r>
    <r>
      <rPr>
        <i/>
        <u/>
        <sz val="11"/>
        <color theme="1"/>
        <rFont val="Arial"/>
        <family val="2"/>
      </rPr>
      <t>rhp18,</t>
    </r>
    <r>
      <rPr>
        <i/>
        <sz val="11"/>
        <color theme="1"/>
        <rFont val="Arial"/>
        <family val="2"/>
      </rPr>
      <t xml:space="preserve"> </t>
    </r>
    <r>
      <rPr>
        <i/>
        <u/>
        <sz val="11"/>
        <color theme="1"/>
        <rFont val="Arial"/>
        <family val="2"/>
      </rPr>
      <t>fma1,</t>
    </r>
    <r>
      <rPr>
        <i/>
        <sz val="11"/>
        <color theme="1"/>
        <rFont val="Arial"/>
        <family val="2"/>
      </rPr>
      <t xml:space="preserve"> </t>
    </r>
    <r>
      <rPr>
        <i/>
        <u/>
        <sz val="11"/>
        <color theme="1"/>
        <rFont val="Arial"/>
        <family val="2"/>
      </rPr>
      <t>ire1,</t>
    </r>
    <r>
      <rPr>
        <i/>
        <sz val="11"/>
        <color theme="1"/>
        <rFont val="Arial"/>
        <family val="2"/>
      </rPr>
      <t xml:space="preserve"> psh3, </t>
    </r>
    <r>
      <rPr>
        <i/>
        <u/>
        <sz val="11"/>
        <color theme="1"/>
        <rFont val="Arial"/>
        <family val="2"/>
      </rPr>
      <t>vps4*,</t>
    </r>
    <r>
      <rPr>
        <i/>
        <sz val="11"/>
        <color theme="1"/>
        <rFont val="Arial"/>
        <family val="2"/>
      </rPr>
      <t xml:space="preserve"> </t>
    </r>
    <r>
      <rPr>
        <i/>
        <u/>
        <sz val="11"/>
        <color theme="1"/>
        <rFont val="Arial"/>
        <family val="2"/>
      </rPr>
      <t>apl1,</t>
    </r>
    <r>
      <rPr>
        <i/>
        <sz val="11"/>
        <color theme="1"/>
        <rFont val="Arial"/>
        <family val="2"/>
      </rPr>
      <t xml:space="preserve"> </t>
    </r>
    <r>
      <rPr>
        <i/>
        <u/>
        <sz val="11"/>
        <color theme="1"/>
        <rFont val="Arial"/>
        <family val="2"/>
      </rPr>
      <t>ivn1*</t>
    </r>
  </si>
  <si>
    <r>
      <rPr>
        <i/>
        <u/>
        <sz val="11"/>
        <color theme="1"/>
        <rFont val="Arial"/>
        <family val="2"/>
      </rPr>
      <t>vph2,</t>
    </r>
    <r>
      <rPr>
        <i/>
        <sz val="11"/>
        <color theme="1"/>
        <rFont val="Arial"/>
        <family val="2"/>
      </rPr>
      <t xml:space="preserve"> </t>
    </r>
    <r>
      <rPr>
        <i/>
        <u/>
        <sz val="11"/>
        <color theme="1"/>
        <rFont val="Arial"/>
        <family val="2"/>
      </rPr>
      <t>erg31,</t>
    </r>
    <r>
      <rPr>
        <i/>
        <sz val="11"/>
        <color theme="1"/>
        <rFont val="Arial"/>
        <family val="2"/>
      </rPr>
      <t xml:space="preserve"> </t>
    </r>
    <r>
      <rPr>
        <i/>
        <u/>
        <sz val="11"/>
        <color theme="1"/>
        <rFont val="Arial"/>
        <family val="2"/>
      </rPr>
      <t>vps4*,</t>
    </r>
    <r>
      <rPr>
        <i/>
        <sz val="11"/>
        <color theme="1"/>
        <rFont val="Arial"/>
        <family val="2"/>
      </rPr>
      <t xml:space="preserve"> </t>
    </r>
    <r>
      <rPr>
        <i/>
        <u/>
        <sz val="11"/>
        <color theme="1"/>
        <rFont val="Arial"/>
        <family val="2"/>
      </rPr>
      <t>rav1*,</t>
    </r>
    <r>
      <rPr>
        <i/>
        <sz val="11"/>
        <color theme="1"/>
        <rFont val="Arial"/>
        <family val="2"/>
      </rPr>
      <t xml:space="preserve"> </t>
    </r>
    <r>
      <rPr>
        <i/>
        <u val="double"/>
        <sz val="11"/>
        <color theme="1"/>
        <rFont val="Arial"/>
        <family val="2"/>
      </rPr>
      <t>atg5*,</t>
    </r>
    <r>
      <rPr>
        <i/>
        <sz val="11"/>
        <color theme="1"/>
        <rFont val="Arial"/>
        <family val="2"/>
      </rPr>
      <t xml:space="preserve"> </t>
    </r>
    <r>
      <rPr>
        <i/>
        <u/>
        <sz val="11"/>
        <color theme="1"/>
        <rFont val="Arial"/>
        <family val="2"/>
      </rPr>
      <t>atg12*,</t>
    </r>
    <r>
      <rPr>
        <i/>
        <sz val="11"/>
        <color theme="1"/>
        <rFont val="Arial"/>
        <family val="2"/>
      </rPr>
      <t xml:space="preserve"> </t>
    </r>
    <r>
      <rPr>
        <i/>
        <u/>
        <sz val="11"/>
        <color theme="1"/>
        <rFont val="Arial"/>
        <family val="2"/>
      </rPr>
      <t>aut12,</t>
    </r>
    <r>
      <rPr>
        <i/>
        <sz val="11"/>
        <color theme="1"/>
        <rFont val="Arial"/>
        <family val="2"/>
      </rPr>
      <t xml:space="preserve"> SPBC2D10.04, </t>
    </r>
    <r>
      <rPr>
        <i/>
        <u/>
        <sz val="11"/>
        <color theme="1"/>
        <rFont val="Arial"/>
        <family val="2"/>
      </rPr>
      <t>vps26*,</t>
    </r>
    <r>
      <rPr>
        <i/>
        <sz val="11"/>
        <color theme="1"/>
        <rFont val="Arial"/>
        <family val="2"/>
      </rPr>
      <t xml:space="preserve"> SPBC18H10.19, </t>
    </r>
    <r>
      <rPr>
        <i/>
        <u/>
        <sz val="11"/>
        <color theme="1"/>
        <rFont val="Arial"/>
        <family val="2"/>
      </rPr>
      <t>meu29</t>
    </r>
  </si>
  <si>
    <r>
      <rPr>
        <i/>
        <u/>
        <sz val="11"/>
        <color theme="1"/>
        <rFont val="Arial"/>
        <family val="2"/>
      </rPr>
      <t>nup97*,</t>
    </r>
    <r>
      <rPr>
        <i/>
        <sz val="11"/>
        <color theme="1"/>
        <rFont val="Arial"/>
        <family val="2"/>
      </rPr>
      <t xml:space="preserve"> </t>
    </r>
    <r>
      <rPr>
        <i/>
        <u/>
        <sz val="11"/>
        <color theme="1"/>
        <rFont val="Arial"/>
        <family val="2"/>
      </rPr>
      <t>nup124,</t>
    </r>
    <r>
      <rPr>
        <i/>
        <sz val="11"/>
        <color theme="1"/>
        <rFont val="Arial"/>
        <family val="2"/>
      </rPr>
      <t xml:space="preserve"> SPCC132.01c, SPAC328.01c, </t>
    </r>
    <r>
      <rPr>
        <i/>
        <u/>
        <sz val="11"/>
        <color theme="1"/>
        <rFont val="Arial"/>
        <family val="2"/>
      </rPr>
      <t>rps1501*</t>
    </r>
  </si>
  <si>
    <r>
      <rPr>
        <i/>
        <u/>
        <sz val="11"/>
        <color theme="1"/>
        <rFont val="Arial"/>
        <family val="2"/>
      </rPr>
      <t>rav1*,</t>
    </r>
    <r>
      <rPr>
        <i/>
        <sz val="11"/>
        <color theme="1"/>
        <rFont val="Arial"/>
        <family val="2"/>
      </rPr>
      <t xml:space="preserve"> </t>
    </r>
    <r>
      <rPr>
        <i/>
        <u val="double"/>
        <sz val="11"/>
        <color theme="1"/>
        <rFont val="Arial"/>
        <family val="2"/>
      </rPr>
      <t>atg5*,</t>
    </r>
    <r>
      <rPr>
        <i/>
        <sz val="11"/>
        <color theme="1"/>
        <rFont val="Arial"/>
        <family val="2"/>
      </rPr>
      <t xml:space="preserve"> </t>
    </r>
    <r>
      <rPr>
        <i/>
        <u/>
        <sz val="11"/>
        <color theme="1"/>
        <rFont val="Arial"/>
        <family val="2"/>
      </rPr>
      <t>atg12*,</t>
    </r>
    <r>
      <rPr>
        <i/>
        <sz val="11"/>
        <color theme="1"/>
        <rFont val="Arial"/>
        <family val="2"/>
      </rPr>
      <t xml:space="preserve"> sib2, SPBC106.03*, hsp9*, </t>
    </r>
    <r>
      <rPr>
        <i/>
        <u val="double"/>
        <sz val="11"/>
        <color theme="1"/>
        <rFont val="Arial"/>
        <family val="2"/>
      </rPr>
      <t>hsp16,</t>
    </r>
    <r>
      <rPr>
        <i/>
        <sz val="11"/>
        <color theme="1"/>
        <rFont val="Arial"/>
        <family val="2"/>
      </rPr>
      <t xml:space="preserve"> </t>
    </r>
    <r>
      <rPr>
        <i/>
        <u/>
        <sz val="11"/>
        <color theme="1"/>
        <rFont val="Arial"/>
        <family val="2"/>
      </rPr>
      <t>amk2,</t>
    </r>
    <r>
      <rPr>
        <i/>
        <sz val="11"/>
        <color theme="1"/>
        <rFont val="Arial"/>
        <family val="2"/>
      </rPr>
      <t xml:space="preserve"> trk1</t>
    </r>
  </si>
  <si>
    <r>
      <rPr>
        <i/>
        <u/>
        <sz val="11"/>
        <color theme="1"/>
        <rFont val="Arial"/>
        <family val="2"/>
      </rPr>
      <t>rpl3002*,</t>
    </r>
    <r>
      <rPr>
        <i/>
        <sz val="11"/>
        <color theme="1"/>
        <rFont val="Arial"/>
        <family val="2"/>
      </rPr>
      <t xml:space="preserve"> SPBC23E6.01c, </t>
    </r>
    <r>
      <rPr>
        <i/>
        <u/>
        <sz val="11"/>
        <color theme="1"/>
        <rFont val="Arial"/>
        <family val="2"/>
      </rPr>
      <t>nup97*,</t>
    </r>
    <r>
      <rPr>
        <i/>
        <sz val="11"/>
        <color theme="1"/>
        <rFont val="Arial"/>
        <family val="2"/>
      </rPr>
      <t xml:space="preserve"> </t>
    </r>
    <r>
      <rPr>
        <i/>
        <u/>
        <sz val="11"/>
        <color theme="1"/>
        <rFont val="Arial"/>
        <family val="2"/>
      </rPr>
      <t>edc3</t>
    </r>
  </si>
  <si>
    <r>
      <t xml:space="preserve">SPAC19A8.03, </t>
    </r>
    <r>
      <rPr>
        <i/>
        <u/>
        <sz val="11"/>
        <color theme="1"/>
        <rFont val="Arial"/>
        <family val="2"/>
      </rPr>
      <t>ivn1*</t>
    </r>
  </si>
  <si>
    <r>
      <rPr>
        <i/>
        <u/>
        <sz val="11"/>
        <color theme="1"/>
        <rFont val="Arial"/>
        <family val="2"/>
      </rPr>
      <t>SPCPB1C11.02,</t>
    </r>
    <r>
      <rPr>
        <i/>
        <sz val="11"/>
        <color theme="1"/>
        <rFont val="Arial"/>
        <family val="2"/>
      </rPr>
      <t xml:space="preserve"> SPBC8E4.01c, SPAC589.04*,</t>
    </r>
  </si>
  <si>
    <r>
      <rPr>
        <i/>
        <u/>
        <sz val="11"/>
        <color theme="1"/>
        <rFont val="Arial"/>
        <family val="2"/>
      </rPr>
      <t>pka1*,</t>
    </r>
    <r>
      <rPr>
        <i/>
        <sz val="11"/>
        <color theme="1"/>
        <rFont val="Arial"/>
        <family val="2"/>
      </rPr>
      <t xml:space="preserve"> SPBC106.03*, </t>
    </r>
    <r>
      <rPr>
        <i/>
        <u/>
        <sz val="11"/>
        <color theme="1"/>
        <rFont val="Arial"/>
        <family val="2"/>
      </rPr>
      <t>gpd3,</t>
    </r>
    <r>
      <rPr>
        <i/>
        <sz val="11"/>
        <color theme="1"/>
        <rFont val="Arial"/>
        <family val="2"/>
      </rPr>
      <t xml:space="preserve"> </t>
    </r>
    <r>
      <rPr>
        <i/>
        <u/>
        <sz val="11"/>
        <color theme="1"/>
        <rFont val="Arial"/>
        <family val="2"/>
      </rPr>
      <t>ada1,</t>
    </r>
    <r>
      <rPr>
        <i/>
        <sz val="11"/>
        <color theme="1"/>
        <rFont val="Arial"/>
        <family val="2"/>
      </rPr>
      <t xml:space="preserve"> </t>
    </r>
    <r>
      <rPr>
        <i/>
        <u/>
        <sz val="11"/>
        <color theme="1"/>
        <rFont val="Arial"/>
        <family val="2"/>
      </rPr>
      <t>alg10*,</t>
    </r>
    <r>
      <rPr>
        <i/>
        <sz val="11"/>
        <color theme="1"/>
        <rFont val="Arial"/>
        <family val="2"/>
      </rPr>
      <t xml:space="preserve"> SPBC1711.04, </t>
    </r>
    <r>
      <rPr>
        <i/>
        <u/>
        <sz val="11"/>
        <color theme="1"/>
        <rFont val="Arial"/>
        <family val="2"/>
      </rPr>
      <t>scs7</t>
    </r>
  </si>
  <si>
    <r>
      <rPr>
        <i/>
        <u/>
        <sz val="11"/>
        <color theme="1"/>
        <rFont val="Arial"/>
        <family val="2"/>
      </rPr>
      <t>rho2,</t>
    </r>
    <r>
      <rPr>
        <i/>
        <sz val="11"/>
        <color theme="1"/>
        <rFont val="Arial"/>
        <family val="2"/>
      </rPr>
      <t xml:space="preserve"> </t>
    </r>
    <r>
      <rPr>
        <i/>
        <u/>
        <sz val="11"/>
        <color theme="1"/>
        <rFont val="Arial"/>
        <family val="2"/>
      </rPr>
      <t>ptc2</t>
    </r>
  </si>
  <si>
    <r>
      <t xml:space="preserve">phx1, atf21*, SPBC530.05, </t>
    </r>
    <r>
      <rPr>
        <i/>
        <u/>
        <sz val="11"/>
        <color theme="1"/>
        <rFont val="Arial"/>
        <family val="2"/>
      </rPr>
      <t>rap1*,</t>
    </r>
    <r>
      <rPr>
        <i/>
        <sz val="11"/>
        <color theme="1"/>
        <rFont val="Arial"/>
        <family val="2"/>
      </rPr>
      <t xml:space="preserve"> rsv2, </t>
    </r>
    <r>
      <rPr>
        <i/>
        <u/>
        <sz val="11"/>
        <color theme="1"/>
        <rFont val="Arial"/>
        <family val="2"/>
      </rPr>
      <t>set3*</t>
    </r>
  </si>
  <si>
    <t>disease_associated</t>
  </si>
  <si>
    <r>
      <t xml:space="preserve">sfp47, </t>
    </r>
    <r>
      <rPr>
        <i/>
        <u val="double"/>
        <sz val="11"/>
        <color theme="1"/>
        <rFont val="Arial"/>
        <family val="2"/>
      </rPr>
      <t>vps24</t>
    </r>
  </si>
  <si>
    <r>
      <rPr>
        <i/>
        <u/>
        <sz val="11"/>
        <color theme="1"/>
        <rFont val="Arial"/>
        <family val="2"/>
      </rPr>
      <t>arp42,</t>
    </r>
    <r>
      <rPr>
        <i/>
        <sz val="11"/>
        <color theme="1"/>
        <rFont val="Arial"/>
        <family val="2"/>
      </rPr>
      <t xml:space="preserve"> </t>
    </r>
    <r>
      <rPr>
        <i/>
        <u/>
        <sz val="11"/>
        <color theme="1"/>
        <rFont val="Arial"/>
        <family val="2"/>
      </rPr>
      <t>pst2,</t>
    </r>
    <r>
      <rPr>
        <i/>
        <sz val="11"/>
        <color theme="1"/>
        <rFont val="Arial"/>
        <family val="2"/>
      </rPr>
      <t xml:space="preserve"> </t>
    </r>
    <r>
      <rPr>
        <i/>
        <u/>
        <sz val="11"/>
        <color theme="1"/>
        <rFont val="Arial"/>
        <family val="2"/>
      </rPr>
      <t>ngg1</t>
    </r>
  </si>
  <si>
    <t>bub1</t>
  </si>
  <si>
    <t>byr2</t>
  </si>
  <si>
    <t>kin1</t>
  </si>
  <si>
    <t>ppk19</t>
  </si>
  <si>
    <t>BPA-sensitive</t>
  </si>
  <si>
    <t>BHA-sensitive</t>
  </si>
  <si>
    <t>BHT-sensitive</t>
  </si>
  <si>
    <t>cmk2</t>
  </si>
  <si>
    <t>ppk22</t>
  </si>
  <si>
    <t>ROS, heat, UV, ion, starvation, stress response</t>
  </si>
  <si>
    <t>Membrane transport, endocytosis</t>
  </si>
  <si>
    <t>cki2,</t>
  </si>
  <si>
    <t>Cytoskeleton, growth polarity, cell shape</t>
  </si>
  <si>
    <t>Transcription, mRNA metablism</t>
  </si>
  <si>
    <t>cmk1</t>
  </si>
  <si>
    <t>Miscellanous</t>
  </si>
  <si>
    <r>
      <rPr>
        <i/>
        <u/>
        <sz val="11"/>
        <color rgb="FF000000"/>
        <rFont val="Arial"/>
        <family val="2"/>
      </rPr>
      <t>cki1,</t>
    </r>
    <r>
      <rPr>
        <i/>
        <sz val="11"/>
        <color rgb="FF000000"/>
        <rFont val="Arial"/>
        <family val="2"/>
      </rPr>
      <t xml:space="preserve"> </t>
    </r>
    <r>
      <rPr>
        <i/>
        <u/>
        <sz val="11"/>
        <color rgb="FF000000"/>
        <rFont val="Arial"/>
        <family val="2"/>
      </rPr>
      <t>cki2</t>
    </r>
  </si>
  <si>
    <r>
      <rPr>
        <i/>
        <u/>
        <sz val="11"/>
        <color rgb="FF000000"/>
        <rFont val="Arial"/>
        <family val="2"/>
      </rPr>
      <t>byr2,</t>
    </r>
    <r>
      <rPr>
        <i/>
        <sz val="11"/>
        <color rgb="FF000000"/>
        <rFont val="Arial"/>
        <family val="2"/>
      </rPr>
      <t xml:space="preserve"> </t>
    </r>
    <r>
      <rPr>
        <i/>
        <u/>
        <sz val="11"/>
        <color rgb="FF000000"/>
        <rFont val="Arial"/>
        <family val="2"/>
      </rPr>
      <t>fin1</t>
    </r>
  </si>
  <si>
    <r>
      <rPr>
        <i/>
        <u/>
        <sz val="11"/>
        <color rgb="FF000000"/>
        <rFont val="Arial"/>
        <family val="2"/>
      </rPr>
      <t>gsk31,</t>
    </r>
    <r>
      <rPr>
        <i/>
        <sz val="11"/>
        <color rgb="FF000000"/>
        <rFont val="Arial"/>
        <family val="2"/>
      </rPr>
      <t xml:space="preserve"> ppk9, ppk25, ppk27</t>
    </r>
  </si>
  <si>
    <r>
      <rPr>
        <i/>
        <u/>
        <sz val="11"/>
        <color rgb="FF000000"/>
        <rFont val="Arial"/>
        <family val="2"/>
      </rPr>
      <t>gsk31,</t>
    </r>
    <r>
      <rPr>
        <i/>
        <sz val="11"/>
        <color rgb="FF000000"/>
        <rFont val="Arial"/>
        <family val="2"/>
      </rPr>
      <t xml:space="preserve"> oca2, ppk25, ppk27</t>
    </r>
  </si>
  <si>
    <r>
      <rPr>
        <i/>
        <u/>
        <sz val="11"/>
        <color rgb="FF000000"/>
        <rFont val="Arial"/>
        <family val="2"/>
      </rPr>
      <t>hhp1,</t>
    </r>
    <r>
      <rPr>
        <i/>
        <sz val="11"/>
        <color rgb="FF000000"/>
        <rFont val="Arial"/>
        <family val="2"/>
      </rPr>
      <t xml:space="preserve"> </t>
    </r>
    <r>
      <rPr>
        <i/>
        <u/>
        <sz val="11"/>
        <color rgb="FF000000"/>
        <rFont val="Arial"/>
        <family val="2"/>
      </rPr>
      <t>hhp2</t>
    </r>
  </si>
  <si>
    <r>
      <rPr>
        <i/>
        <u/>
        <sz val="11"/>
        <color rgb="FF000000"/>
        <rFont val="Arial"/>
        <family val="2"/>
      </rPr>
      <t>ssp2,</t>
    </r>
    <r>
      <rPr>
        <i/>
        <sz val="11"/>
        <color rgb="FF000000"/>
        <rFont val="Arial"/>
        <family val="2"/>
      </rPr>
      <t xml:space="preserve"> </t>
    </r>
    <r>
      <rPr>
        <i/>
        <u/>
        <sz val="11"/>
        <color rgb="FF000000"/>
        <rFont val="Arial"/>
        <family val="2"/>
      </rPr>
      <t>ppk26</t>
    </r>
  </si>
  <si>
    <r>
      <rPr>
        <i/>
        <u/>
        <sz val="11"/>
        <color rgb="FF000000"/>
        <rFont val="Arial"/>
        <family val="2"/>
      </rPr>
      <t>lsk1,</t>
    </r>
    <r>
      <rPr>
        <i/>
        <sz val="11"/>
        <color rgb="FF000000"/>
        <rFont val="Arial"/>
        <family val="2"/>
      </rPr>
      <t xml:space="preserve"> csk1, </t>
    </r>
    <r>
      <rPr>
        <i/>
        <u/>
        <sz val="11"/>
        <color rgb="FF000000"/>
        <rFont val="Arial"/>
        <family val="2"/>
      </rPr>
      <t>wee1</t>
    </r>
  </si>
  <si>
    <r>
      <rPr>
        <i/>
        <u/>
        <sz val="11"/>
        <color rgb="FF000000"/>
        <rFont val="Arial"/>
        <family val="2"/>
      </rPr>
      <t>wis1,</t>
    </r>
    <r>
      <rPr>
        <i/>
        <sz val="11"/>
        <color rgb="FF000000"/>
        <rFont val="Arial"/>
        <family val="2"/>
      </rPr>
      <t xml:space="preserve"> </t>
    </r>
    <r>
      <rPr>
        <i/>
        <u/>
        <sz val="11"/>
        <color rgb="FF000000"/>
        <rFont val="Arial"/>
        <family val="2"/>
      </rPr>
      <t>wis4,</t>
    </r>
    <r>
      <rPr>
        <i/>
        <sz val="11"/>
        <color rgb="FF000000"/>
        <rFont val="Arial"/>
        <family val="2"/>
      </rPr>
      <t xml:space="preserve"> </t>
    </r>
    <r>
      <rPr>
        <i/>
        <u/>
        <sz val="11"/>
        <color rgb="FF000000"/>
        <rFont val="Arial"/>
        <family val="2"/>
      </rPr>
      <t>sty1</t>
    </r>
  </si>
  <si>
    <t>% cons in vertebrates</t>
  </si>
  <si>
    <t>%human disease</t>
  </si>
  <si>
    <t>%conserved in vertebrates</t>
  </si>
  <si>
    <t>Functional category</t>
  </si>
  <si>
    <t>sps1</t>
  </si>
  <si>
    <t>Transcription, mRNA metabolism</t>
  </si>
  <si>
    <t>sch9</t>
  </si>
  <si>
    <t>Sphingolipid homeostasis</t>
  </si>
  <si>
    <t>ypk1</t>
  </si>
  <si>
    <r>
      <rPr>
        <i/>
        <u/>
        <sz val="11"/>
        <rFont val="Arial"/>
        <family val="2"/>
      </rPr>
      <t>set1*,</t>
    </r>
    <r>
      <rPr>
        <i/>
        <sz val="11"/>
        <rFont val="Arial"/>
        <family val="2"/>
      </rPr>
      <t xml:space="preserve"> </t>
    </r>
    <r>
      <rPr>
        <i/>
        <u/>
        <sz val="11"/>
        <rFont val="Arial"/>
        <family val="2"/>
      </rPr>
      <t>vgl1,</t>
    </r>
    <r>
      <rPr>
        <i/>
        <sz val="11"/>
        <rFont val="Arial"/>
        <family val="2"/>
      </rPr>
      <t xml:space="preserve"> </t>
    </r>
    <r>
      <rPr>
        <i/>
        <u/>
        <sz val="11"/>
        <rFont val="Arial"/>
        <family val="2"/>
      </rPr>
      <t>sgf73*,</t>
    </r>
    <r>
      <rPr>
        <i/>
        <sz val="11"/>
        <rFont val="Arial"/>
        <family val="2"/>
      </rPr>
      <t xml:space="preserve"> </t>
    </r>
    <r>
      <rPr>
        <i/>
        <u/>
        <sz val="11"/>
        <rFont val="Arial"/>
        <family val="2"/>
      </rPr>
      <t>hip4*,</t>
    </r>
    <r>
      <rPr>
        <i/>
        <sz val="11"/>
        <rFont val="Arial"/>
        <family val="2"/>
      </rPr>
      <t xml:space="preserve"> </t>
    </r>
    <r>
      <rPr>
        <i/>
        <u/>
        <sz val="11"/>
        <rFont val="Arial"/>
        <family val="2"/>
      </rPr>
      <t>set3*,</t>
    </r>
    <r>
      <rPr>
        <i/>
        <sz val="11"/>
        <rFont val="Arial"/>
        <family val="2"/>
      </rPr>
      <t xml:space="preserve"> </t>
    </r>
    <r>
      <rPr>
        <i/>
        <u/>
        <sz val="11"/>
        <rFont val="Arial"/>
        <family val="2"/>
      </rPr>
      <t>cbh1*,</t>
    </r>
    <r>
      <rPr>
        <i/>
        <sz val="11"/>
        <rFont val="Arial"/>
        <family val="2"/>
      </rPr>
      <t xml:space="preserve"> rmn1</t>
    </r>
  </si>
  <si>
    <r>
      <rPr>
        <i/>
        <u val="double"/>
        <sz val="11"/>
        <rFont val="Arial"/>
        <family val="2"/>
      </rPr>
      <t>atg5*,</t>
    </r>
    <r>
      <rPr>
        <i/>
        <sz val="11"/>
        <rFont val="Arial"/>
        <family val="2"/>
      </rPr>
      <t xml:space="preserve"> </t>
    </r>
    <r>
      <rPr>
        <i/>
        <u/>
        <sz val="11"/>
        <rFont val="Arial"/>
        <family val="2"/>
      </rPr>
      <t>atg12*,</t>
    </r>
    <r>
      <rPr>
        <i/>
        <sz val="11"/>
        <rFont val="Arial"/>
        <family val="2"/>
      </rPr>
      <t xml:space="preserve"> sib2, SPBC106.03*, hsp9*, </t>
    </r>
    <r>
      <rPr>
        <i/>
        <u val="double"/>
        <sz val="11"/>
        <rFont val="Arial"/>
        <family val="2"/>
      </rPr>
      <t>hsp16,</t>
    </r>
    <r>
      <rPr>
        <i/>
        <sz val="11"/>
        <rFont val="Arial"/>
        <family val="2"/>
      </rPr>
      <t xml:space="preserve"> </t>
    </r>
    <r>
      <rPr>
        <i/>
        <u/>
        <sz val="11"/>
        <rFont val="Arial"/>
        <family val="2"/>
      </rPr>
      <t>amk2</t>
    </r>
  </si>
  <si>
    <r>
      <rPr>
        <i/>
        <u/>
        <sz val="11"/>
        <rFont val="Arial"/>
        <family val="2"/>
      </rPr>
      <t>vph2,</t>
    </r>
    <r>
      <rPr>
        <i/>
        <sz val="11"/>
        <rFont val="Arial"/>
        <family val="2"/>
      </rPr>
      <t xml:space="preserve"> </t>
    </r>
    <r>
      <rPr>
        <i/>
        <u val="double"/>
        <sz val="11"/>
        <rFont val="Arial"/>
        <family val="2"/>
      </rPr>
      <t>atg5*,</t>
    </r>
    <r>
      <rPr>
        <i/>
        <sz val="11"/>
        <rFont val="Arial"/>
        <family val="2"/>
      </rPr>
      <t xml:space="preserve"> </t>
    </r>
    <r>
      <rPr>
        <i/>
        <u/>
        <sz val="11"/>
        <rFont val="Arial"/>
        <family val="2"/>
      </rPr>
      <t>atg12*,</t>
    </r>
    <r>
      <rPr>
        <i/>
        <sz val="11"/>
        <rFont val="Arial"/>
        <family val="2"/>
      </rPr>
      <t xml:space="preserve"> </t>
    </r>
    <r>
      <rPr>
        <i/>
        <u/>
        <sz val="11"/>
        <rFont val="Arial"/>
        <family val="2"/>
      </rPr>
      <t>aut12,</t>
    </r>
    <r>
      <rPr>
        <i/>
        <sz val="11"/>
        <rFont val="Arial"/>
        <family val="2"/>
      </rPr>
      <t xml:space="preserve"> SPBC2D10.04, </t>
    </r>
    <r>
      <rPr>
        <i/>
        <u/>
        <sz val="11"/>
        <rFont val="Arial"/>
        <family val="2"/>
      </rPr>
      <t>meu29</t>
    </r>
  </si>
  <si>
    <r>
      <rPr>
        <i/>
        <u val="double"/>
        <sz val="11"/>
        <rFont val="Arial"/>
        <family val="2"/>
      </rPr>
      <t>gpt1,</t>
    </r>
    <r>
      <rPr>
        <i/>
        <sz val="11"/>
        <rFont val="Arial"/>
        <family val="2"/>
      </rPr>
      <t xml:space="preserve"> </t>
    </r>
    <r>
      <rPr>
        <i/>
        <u/>
        <sz val="11"/>
        <rFont val="Arial"/>
        <family val="2"/>
      </rPr>
      <t>rhp18,</t>
    </r>
    <r>
      <rPr>
        <i/>
        <sz val="11"/>
        <rFont val="Arial"/>
        <family val="2"/>
      </rPr>
      <t xml:space="preserve"> </t>
    </r>
    <r>
      <rPr>
        <i/>
        <u/>
        <sz val="11"/>
        <rFont val="Arial"/>
        <family val="2"/>
      </rPr>
      <t>fma1,</t>
    </r>
    <r>
      <rPr>
        <i/>
        <sz val="11"/>
        <rFont val="Arial"/>
        <family val="2"/>
      </rPr>
      <t xml:space="preserve"> </t>
    </r>
    <r>
      <rPr>
        <i/>
        <u/>
        <sz val="11"/>
        <rFont val="Arial"/>
        <family val="2"/>
      </rPr>
      <t>ire1,</t>
    </r>
    <r>
      <rPr>
        <i/>
        <sz val="11"/>
        <rFont val="Arial"/>
        <family val="2"/>
      </rPr>
      <t xml:space="preserve"> </t>
    </r>
    <r>
      <rPr>
        <i/>
        <u/>
        <sz val="11"/>
        <rFont val="Arial"/>
        <family val="2"/>
      </rPr>
      <t>ivn1*,</t>
    </r>
    <r>
      <rPr>
        <i/>
        <sz val="11"/>
        <rFont val="Arial"/>
        <family val="2"/>
      </rPr>
      <t xml:space="preserve"> </t>
    </r>
    <r>
      <rPr>
        <i/>
        <u/>
        <sz val="11"/>
        <rFont val="Arial"/>
        <family val="2"/>
      </rPr>
      <t>alg10*</t>
    </r>
  </si>
  <si>
    <r>
      <rPr>
        <i/>
        <u/>
        <sz val="11"/>
        <rFont val="Arial"/>
        <family val="2"/>
      </rPr>
      <t>rpl3002*,</t>
    </r>
    <r>
      <rPr>
        <i/>
        <sz val="11"/>
        <rFont val="Arial"/>
        <family val="2"/>
      </rPr>
      <t xml:space="preserve"> SPBC23E6.01c, </t>
    </r>
    <r>
      <rPr>
        <i/>
        <u/>
        <sz val="11"/>
        <rFont val="Arial"/>
        <family val="2"/>
      </rPr>
      <t>nup97*,</t>
    </r>
    <r>
      <rPr>
        <i/>
        <sz val="11"/>
        <rFont val="Arial"/>
        <family val="2"/>
      </rPr>
      <t xml:space="preserve"> SPCC132.01c, </t>
    </r>
    <r>
      <rPr>
        <i/>
        <u/>
        <sz val="11"/>
        <rFont val="Arial"/>
        <family val="2"/>
      </rPr>
      <t>rps1501*</t>
    </r>
  </si>
  <si>
    <r>
      <rPr>
        <i/>
        <u/>
        <sz val="11"/>
        <rFont val="Arial"/>
        <family val="2"/>
      </rPr>
      <t>rho2,</t>
    </r>
    <r>
      <rPr>
        <i/>
        <sz val="11"/>
        <rFont val="Arial"/>
        <family val="2"/>
      </rPr>
      <t xml:space="preserve"> </t>
    </r>
    <r>
      <rPr>
        <i/>
        <u/>
        <sz val="11"/>
        <rFont val="Arial"/>
        <family val="2"/>
      </rPr>
      <t>ptc2</t>
    </r>
  </si>
  <si>
    <r>
      <t xml:space="preserve">SPAC19A8.03, </t>
    </r>
    <r>
      <rPr>
        <i/>
        <u/>
        <sz val="11"/>
        <rFont val="Arial"/>
        <family val="2"/>
      </rPr>
      <t>ivn1*</t>
    </r>
  </si>
  <si>
    <r>
      <rPr>
        <i/>
        <u/>
        <sz val="11"/>
        <rFont val="Arial"/>
        <family val="2"/>
      </rPr>
      <t>SPCPB1C11.02,</t>
    </r>
    <r>
      <rPr>
        <i/>
        <sz val="11"/>
        <rFont val="Arial"/>
        <family val="2"/>
      </rPr>
      <t xml:space="preserve"> SPAC589.04*,</t>
    </r>
  </si>
  <si>
    <r>
      <rPr>
        <i/>
        <u/>
        <sz val="11"/>
        <rFont val="Arial"/>
        <family val="2"/>
      </rPr>
      <t>pka1*,</t>
    </r>
    <r>
      <rPr>
        <i/>
        <sz val="11"/>
        <rFont val="Arial"/>
        <family val="2"/>
      </rPr>
      <t xml:space="preserve"> SPBC106.03*, </t>
    </r>
    <r>
      <rPr>
        <i/>
        <u/>
        <sz val="11"/>
        <rFont val="Arial"/>
        <family val="2"/>
      </rPr>
      <t>gpd3,</t>
    </r>
    <r>
      <rPr>
        <i/>
        <sz val="11"/>
        <rFont val="Arial"/>
        <family val="2"/>
      </rPr>
      <t xml:space="preserve"> </t>
    </r>
    <r>
      <rPr>
        <i/>
        <u/>
        <sz val="11"/>
        <rFont val="Arial"/>
        <family val="2"/>
      </rPr>
      <t>alg10*,</t>
    </r>
    <r>
      <rPr>
        <i/>
        <sz val="11"/>
        <rFont val="Arial"/>
        <family val="2"/>
      </rPr>
      <t xml:space="preserve"> SPAC589.04*</t>
    </r>
  </si>
  <si>
    <r>
      <t xml:space="preserve">fin1*, ase1*, spn6, asl1, ste6, pac2, pab1*, pal1, hsp9*, </t>
    </r>
    <r>
      <rPr>
        <i/>
        <u/>
        <sz val="11"/>
        <color theme="1"/>
        <rFont val="Arial"/>
        <family val="2"/>
      </rPr>
      <t>pka1*,</t>
    </r>
    <r>
      <rPr>
        <i/>
        <sz val="11"/>
        <color theme="1"/>
        <rFont val="Arial"/>
        <family val="2"/>
      </rPr>
      <t xml:space="preserve"> ral2, exg1, rgf3, pvg2, </t>
    </r>
    <r>
      <rPr>
        <i/>
        <u val="double"/>
        <sz val="11"/>
        <color theme="1"/>
        <rFont val="Arial"/>
        <family val="2"/>
      </rPr>
      <t>ssm4</t>
    </r>
  </si>
  <si>
    <r>
      <rPr>
        <i/>
        <u/>
        <sz val="11"/>
        <color rgb="FF000000"/>
        <rFont val="Arial"/>
        <family val="2"/>
      </rPr>
      <t>bub1</t>
    </r>
    <r>
      <rPr>
        <i/>
        <sz val="11"/>
        <color rgb="FF000000"/>
        <rFont val="Arial"/>
        <family val="2"/>
      </rPr>
      <t xml:space="preserve">, cek1, </t>
    </r>
    <r>
      <rPr>
        <i/>
        <u/>
        <sz val="11"/>
        <color rgb="FF000000"/>
        <rFont val="Arial"/>
        <family val="2"/>
      </rPr>
      <t>mph1,</t>
    </r>
    <r>
      <rPr>
        <i/>
        <sz val="11"/>
        <color rgb="FF000000"/>
        <rFont val="Arial"/>
        <family val="2"/>
      </rPr>
      <t xml:space="preserve"> </t>
    </r>
    <r>
      <rPr>
        <i/>
        <u/>
        <sz val="11"/>
        <color rgb="FF000000"/>
        <rFont val="Arial"/>
        <family val="2"/>
      </rPr>
      <t>wee1</t>
    </r>
  </si>
  <si>
    <t>No of Human Homologs</t>
  </si>
  <si>
    <t xml:space="preserve">No of Disease Associated </t>
  </si>
  <si>
    <r>
      <rPr>
        <i/>
        <u/>
        <sz val="11"/>
        <rFont val="Arial"/>
        <family val="2"/>
      </rPr>
      <t>pab1*</t>
    </r>
    <r>
      <rPr>
        <i/>
        <sz val="11"/>
        <rFont val="Arial"/>
        <family val="2"/>
      </rPr>
      <t xml:space="preserve">, rgf3, pal1, hsp9*, </t>
    </r>
    <r>
      <rPr>
        <i/>
        <u/>
        <sz val="11"/>
        <rFont val="Arial"/>
        <family val="2"/>
      </rPr>
      <t>pka1*</t>
    </r>
  </si>
  <si>
    <t>% Human Homologs</t>
  </si>
  <si>
    <t>% Disease Associated</t>
  </si>
  <si>
    <t>Net</t>
  </si>
  <si>
    <r>
      <t xml:space="preserve">atf21*, SPBC530.05, </t>
    </r>
    <r>
      <rPr>
        <i/>
        <u/>
        <sz val="11"/>
        <rFont val="Arial"/>
        <family val="2"/>
      </rPr>
      <t>set3*,</t>
    </r>
    <r>
      <rPr>
        <i/>
        <sz val="11"/>
        <rFont val="Arial"/>
        <family val="2"/>
      </rPr>
      <t xml:space="preserve"> </t>
    </r>
    <r>
      <rPr>
        <i/>
        <u/>
        <sz val="11"/>
        <rFont val="Arial"/>
        <family val="2"/>
      </rPr>
      <t>rpl3002*,</t>
    </r>
    <r>
      <rPr>
        <i/>
        <sz val="11"/>
        <rFont val="Arial"/>
        <family val="2"/>
      </rPr>
      <t xml:space="preserve"> </t>
    </r>
    <r>
      <rPr>
        <i/>
        <u/>
        <sz val="11"/>
        <rFont val="Arial"/>
        <family val="2"/>
      </rPr>
      <t>rps1501*,</t>
    </r>
    <r>
      <rPr>
        <i/>
        <sz val="11"/>
        <rFont val="Arial"/>
        <family val="2"/>
      </rPr>
      <t xml:space="preserve"> </t>
    </r>
    <r>
      <rPr>
        <i/>
        <u/>
        <sz val="11"/>
        <rFont val="Arial"/>
        <family val="2"/>
      </rPr>
      <t>sce3,</t>
    </r>
    <r>
      <rPr>
        <i/>
        <sz val="11"/>
        <rFont val="Arial"/>
        <family val="2"/>
      </rPr>
      <t xml:space="preserve"> </t>
    </r>
    <r>
      <rPr>
        <i/>
        <u/>
        <sz val="11"/>
        <rFont val="Arial"/>
        <family val="2"/>
      </rPr>
      <t>pab1*</t>
    </r>
  </si>
  <si>
    <t>Average</t>
  </si>
  <si>
    <t>%</t>
  </si>
  <si>
    <t>Median</t>
  </si>
  <si>
    <t>% Disease/homo</t>
  </si>
  <si>
    <t>S. pombe</t>
  </si>
  <si>
    <r>
      <rPr>
        <i/>
        <u/>
        <sz val="11"/>
        <color theme="1"/>
        <rFont val="Arial"/>
        <family val="2"/>
      </rPr>
      <t>rps1001,</t>
    </r>
    <r>
      <rPr>
        <i/>
        <sz val="11"/>
        <color theme="1"/>
        <rFont val="Arial"/>
        <family val="2"/>
      </rPr>
      <t xml:space="preserve"> </t>
    </r>
    <r>
      <rPr>
        <i/>
        <u/>
        <sz val="11"/>
        <color theme="1"/>
        <rFont val="Arial"/>
        <family val="2"/>
      </rPr>
      <t>set11</t>
    </r>
  </si>
  <si>
    <r>
      <rPr>
        <i/>
        <u val="double"/>
        <sz val="11"/>
        <color rgb="FF000000"/>
        <rFont val="Arial"/>
        <family val="2"/>
      </rPr>
      <t>dbf2,</t>
    </r>
    <r>
      <rPr>
        <i/>
        <sz val="11"/>
        <color rgb="FF000000"/>
        <rFont val="Arial"/>
        <family val="2"/>
      </rPr>
      <t xml:space="preserve"> </t>
    </r>
    <r>
      <rPr>
        <i/>
        <u val="double"/>
        <sz val="11"/>
        <color rgb="FF000000"/>
        <rFont val="Arial"/>
        <family val="2"/>
      </rPr>
      <t>pbs2,</t>
    </r>
    <r>
      <rPr>
        <i/>
        <sz val="11"/>
        <color rgb="FF000000"/>
        <rFont val="Arial"/>
        <family val="2"/>
      </rPr>
      <t xml:space="preserve"> </t>
    </r>
    <r>
      <rPr>
        <i/>
        <u val="double"/>
        <sz val="11"/>
        <color rgb="FF000000"/>
        <rFont val="Arial"/>
        <family val="2"/>
      </rPr>
      <t>pkh3</t>
    </r>
  </si>
  <si>
    <r>
      <rPr>
        <i/>
        <u val="double"/>
        <sz val="11"/>
        <color rgb="FF000000"/>
        <rFont val="Arial"/>
        <family val="2"/>
      </rPr>
      <t>dbf2,</t>
    </r>
    <r>
      <rPr>
        <i/>
        <sz val="11"/>
        <color rgb="FF000000"/>
        <rFont val="Arial"/>
        <family val="2"/>
      </rPr>
      <t xml:space="preserve"> </t>
    </r>
    <r>
      <rPr>
        <i/>
        <u val="double"/>
        <sz val="11"/>
        <color rgb="FF000000"/>
        <rFont val="Arial"/>
        <family val="2"/>
      </rPr>
      <t>bck1,</t>
    </r>
    <r>
      <rPr>
        <i/>
        <sz val="11"/>
        <color rgb="FF000000"/>
        <rFont val="Arial"/>
        <family val="2"/>
      </rPr>
      <t xml:space="preserve"> </t>
    </r>
    <r>
      <rPr>
        <i/>
        <u/>
        <sz val="11"/>
        <color rgb="FF000000"/>
        <rFont val="Arial"/>
        <family val="2"/>
      </rPr>
      <t>slt2</t>
    </r>
  </si>
  <si>
    <r>
      <rPr>
        <i/>
        <u/>
        <sz val="11"/>
        <color rgb="FF000000"/>
        <rFont val="Arial"/>
        <family val="2"/>
      </rPr>
      <t>vps15,</t>
    </r>
    <r>
      <rPr>
        <i/>
        <sz val="11"/>
        <color rgb="FF000000"/>
        <rFont val="Arial"/>
        <family val="2"/>
      </rPr>
      <t xml:space="preserve"> </t>
    </r>
    <r>
      <rPr>
        <i/>
        <u val="double"/>
        <sz val="11"/>
        <color rgb="FF000000"/>
        <rFont val="Arial"/>
        <family val="2"/>
      </rPr>
      <t>vps34</t>
    </r>
  </si>
  <si>
    <r>
      <rPr>
        <i/>
        <u/>
        <sz val="11"/>
        <color rgb="FF000000"/>
        <rFont val="Arial"/>
        <family val="2"/>
      </rPr>
      <t>hal5,</t>
    </r>
    <r>
      <rPr>
        <i/>
        <sz val="11"/>
        <color rgb="FF000000"/>
        <rFont val="Arial"/>
        <family val="2"/>
      </rPr>
      <t xml:space="preserve"> </t>
    </r>
    <r>
      <rPr>
        <i/>
        <u val="double"/>
        <sz val="11"/>
        <color rgb="FF000000"/>
        <rFont val="Arial"/>
        <family val="2"/>
      </rPr>
      <t>ste11</t>
    </r>
  </si>
  <si>
    <r>
      <rPr>
        <i/>
        <u/>
        <sz val="11"/>
        <color rgb="FF000000"/>
        <rFont val="Arial"/>
        <family val="2"/>
      </rPr>
      <t>bud32,</t>
    </r>
    <r>
      <rPr>
        <i/>
        <sz val="11"/>
        <color rgb="FF000000"/>
        <rFont val="Arial"/>
        <family val="2"/>
      </rPr>
      <t xml:space="preserve"> ctk1</t>
    </r>
  </si>
  <si>
    <t>S. cerevisiae</t>
  </si>
  <si>
    <r>
      <rPr>
        <i/>
        <u val="double"/>
        <sz val="11"/>
        <color rgb="FF000000"/>
        <rFont val="Arial"/>
        <family val="2"/>
      </rPr>
      <t>bub1,</t>
    </r>
    <r>
      <rPr>
        <i/>
        <sz val="11"/>
        <color rgb="FF000000"/>
        <rFont val="Arial"/>
        <family val="2"/>
      </rPr>
      <t xml:space="preserve"> </t>
    </r>
    <r>
      <rPr>
        <i/>
        <u/>
        <sz val="11"/>
        <color rgb="FF000000"/>
        <rFont val="Arial"/>
        <family val="2"/>
      </rPr>
      <t>ctk1</t>
    </r>
  </si>
  <si>
    <t>ste11</t>
  </si>
  <si>
    <t>vps15</t>
  </si>
  <si>
    <t>pbs2</t>
  </si>
  <si>
    <t>wis1</t>
  </si>
  <si>
    <r>
      <rPr>
        <i/>
        <u val="double"/>
        <sz val="11"/>
        <color rgb="FF000000"/>
        <rFont val="Arial"/>
        <family val="2"/>
      </rPr>
      <t>bub1,</t>
    </r>
    <r>
      <rPr>
        <i/>
        <sz val="11"/>
        <color rgb="FF000000"/>
        <rFont val="Arial"/>
        <family val="2"/>
      </rPr>
      <t xml:space="preserve"> </t>
    </r>
    <r>
      <rPr>
        <i/>
        <u/>
        <sz val="11"/>
        <color rgb="FF000000"/>
        <rFont val="Arial"/>
        <family val="2"/>
      </rPr>
      <t>lsk1</t>
    </r>
  </si>
  <si>
    <r>
      <t xml:space="preserve">SPAC19A8.11c, atf21*, </t>
    </r>
    <r>
      <rPr>
        <i/>
        <u val="double"/>
        <sz val="11"/>
        <color theme="1"/>
        <rFont val="Arial"/>
        <family val="2"/>
      </rPr>
      <t>msh3,</t>
    </r>
    <r>
      <rPr>
        <i/>
        <sz val="11"/>
        <color theme="1"/>
        <rFont val="Arial"/>
        <family val="2"/>
      </rPr>
      <t xml:space="preserve"> </t>
    </r>
    <r>
      <rPr>
        <i/>
        <u/>
        <sz val="11"/>
        <color theme="1"/>
        <rFont val="Arial"/>
        <family val="2"/>
      </rPr>
      <t>mug14,</t>
    </r>
    <r>
      <rPr>
        <i/>
        <sz val="11"/>
        <color theme="1"/>
        <rFont val="Arial"/>
        <family val="2"/>
      </rPr>
      <t xml:space="preserve"> jmj4, meu10 SPBC409.16c</t>
    </r>
  </si>
  <si>
    <r>
      <rPr>
        <i/>
        <u/>
        <sz val="11"/>
        <rFont val="Arial"/>
        <family val="2"/>
      </rPr>
      <t>mad1,</t>
    </r>
    <r>
      <rPr>
        <i/>
        <sz val="11"/>
        <rFont val="Arial"/>
        <family val="2"/>
      </rPr>
      <t xml:space="preserve"> puc1, </t>
    </r>
    <r>
      <rPr>
        <i/>
        <u/>
        <sz val="11"/>
        <rFont val="Arial"/>
        <family val="2"/>
      </rPr>
      <t>mph1,</t>
    </r>
    <r>
      <rPr>
        <i/>
        <sz val="11"/>
        <rFont val="Arial"/>
        <family val="2"/>
      </rPr>
      <t xml:space="preserve"> </t>
    </r>
    <r>
      <rPr>
        <i/>
        <u/>
        <sz val="11"/>
        <rFont val="Arial"/>
        <family val="2"/>
      </rPr>
      <t>hos2,</t>
    </r>
    <r>
      <rPr>
        <i/>
        <sz val="11"/>
        <rFont val="Arial"/>
        <family val="2"/>
      </rPr>
      <t xml:space="preserve"> </t>
    </r>
    <r>
      <rPr>
        <i/>
        <u val="double"/>
        <sz val="11"/>
        <rFont val="Arial"/>
        <family val="2"/>
      </rPr>
      <t>sgf73*,</t>
    </r>
    <r>
      <rPr>
        <i/>
        <sz val="11"/>
        <rFont val="Arial"/>
        <family val="2"/>
      </rPr>
      <t xml:space="preserve"> SPBC947.01, </t>
    </r>
    <r>
      <rPr>
        <i/>
        <u/>
        <sz val="11"/>
        <rFont val="Arial"/>
        <family val="2"/>
      </rPr>
      <t>cbh1*,</t>
    </r>
    <r>
      <rPr>
        <i/>
        <sz val="11"/>
        <rFont val="Arial"/>
        <family val="2"/>
      </rPr>
      <t xml:space="preserve"> </t>
    </r>
    <r>
      <rPr>
        <i/>
        <u/>
        <sz val="11"/>
        <rFont val="Arial"/>
        <family val="2"/>
      </rPr>
      <t>hip4*,</t>
    </r>
    <r>
      <rPr>
        <i/>
        <sz val="11"/>
        <rFont val="Arial"/>
        <family val="2"/>
      </rPr>
      <t xml:space="preserve"> atf21*, </t>
    </r>
    <r>
      <rPr>
        <i/>
        <u val="double"/>
        <sz val="11"/>
        <rFont val="Arial"/>
        <family val="2"/>
      </rPr>
      <t>msh3,</t>
    </r>
    <r>
      <rPr>
        <i/>
        <sz val="11"/>
        <rFont val="Arial"/>
        <family val="2"/>
      </rPr>
      <t xml:space="preserve"> </t>
    </r>
    <r>
      <rPr>
        <i/>
        <u/>
        <sz val="11"/>
        <rFont val="Arial"/>
        <family val="2"/>
      </rPr>
      <t>mug14,</t>
    </r>
    <r>
      <rPr>
        <i/>
        <sz val="11"/>
        <rFont val="Arial"/>
        <family val="2"/>
      </rPr>
      <t xml:space="preserve"> jmj4, meu10</t>
    </r>
  </si>
  <si>
    <r>
      <rPr>
        <i/>
        <u/>
        <sz val="11"/>
        <color theme="1"/>
        <rFont val="Arial"/>
        <family val="2"/>
      </rPr>
      <t>ura5,</t>
    </r>
    <r>
      <rPr>
        <i/>
        <sz val="11"/>
        <color theme="1"/>
        <rFont val="Arial"/>
        <family val="2"/>
      </rPr>
      <t xml:space="preserve"> </t>
    </r>
    <r>
      <rPr>
        <i/>
        <u/>
        <sz val="11"/>
        <color theme="1"/>
        <rFont val="Arial"/>
        <family val="2"/>
      </rPr>
      <t>SPAC1B3.10c,</t>
    </r>
    <r>
      <rPr>
        <i/>
        <sz val="11"/>
        <color theme="1"/>
        <rFont val="Arial"/>
        <family val="2"/>
      </rPr>
      <t xml:space="preserve"> SPCC4F11.03c, snz1, SPBC354.04, SPBC1778.05c, </t>
    </r>
    <r>
      <rPr>
        <i/>
        <u/>
        <sz val="11"/>
        <color theme="1"/>
        <rFont val="Arial"/>
        <family val="2"/>
      </rPr>
      <t>SPAC1805.16c,</t>
    </r>
    <r>
      <rPr>
        <i/>
        <sz val="11"/>
        <color theme="1"/>
        <rFont val="Arial"/>
        <family val="2"/>
      </rPr>
      <t xml:space="preserve"> SPBC17A3.02, SPBC409.17c, SPCC1450.12, SPAPB1E7.11c, SPCC553.05c, </t>
    </r>
    <r>
      <rPr>
        <i/>
        <u/>
        <sz val="11"/>
        <color theme="1"/>
        <rFont val="Arial"/>
        <family val="2"/>
      </rPr>
      <t>SPAC24B11.12c,</t>
    </r>
    <r>
      <rPr>
        <i/>
        <sz val="11"/>
        <color theme="1"/>
        <rFont val="Arial"/>
        <family val="2"/>
      </rPr>
      <t xml:space="preserve"> SPBC800.11, </t>
    </r>
    <r>
      <rPr>
        <i/>
        <u/>
        <sz val="11"/>
        <color theme="1"/>
        <rFont val="Arial"/>
        <family val="2"/>
      </rPr>
      <t>SPAC4H3.06,</t>
    </r>
    <r>
      <rPr>
        <i/>
        <sz val="11"/>
        <color theme="1"/>
        <rFont val="Arial"/>
        <family val="2"/>
      </rPr>
      <t xml:space="preserve"> SPBC12C2.04, SPBC1703.09, SPBC18H10.18c, SPCC737.06c</t>
    </r>
  </si>
  <si>
    <r>
      <t>erg28,</t>
    </r>
    <r>
      <rPr>
        <i/>
        <sz val="11"/>
        <rFont val="Arial"/>
        <family val="2"/>
      </rPr>
      <t xml:space="preserve"> </t>
    </r>
    <r>
      <rPr>
        <i/>
        <u/>
        <sz val="11"/>
        <rFont val="Arial"/>
        <family val="2"/>
      </rPr>
      <t>SPBC354.07c</t>
    </r>
  </si>
  <si>
    <t>SPAC824.02</t>
  </si>
  <si>
    <r>
      <rPr>
        <i/>
        <u/>
        <sz val="11"/>
        <color theme="1"/>
        <rFont val="Arial"/>
        <family val="2"/>
      </rPr>
      <t>spo9</t>
    </r>
    <r>
      <rPr>
        <i/>
        <sz val="11"/>
        <color theme="1"/>
        <rFont val="Arial"/>
        <family val="2"/>
      </rPr>
      <t xml:space="preserve">, </t>
    </r>
    <r>
      <rPr>
        <i/>
        <u/>
        <sz val="11"/>
        <color theme="1"/>
        <rFont val="Arial"/>
        <family val="2"/>
      </rPr>
      <t>SPBC354.07c</t>
    </r>
    <r>
      <rPr>
        <i/>
        <sz val="11"/>
        <color theme="1"/>
        <rFont val="Arial"/>
        <family val="2"/>
      </rPr>
      <t xml:space="preserve">, </t>
    </r>
    <r>
      <rPr>
        <i/>
        <u/>
        <sz val="11"/>
        <color theme="1"/>
        <rFont val="Arial"/>
        <family val="2"/>
      </rPr>
      <t>erg28</t>
    </r>
  </si>
  <si>
    <r>
      <rPr>
        <i/>
        <u/>
        <sz val="11"/>
        <color theme="1"/>
        <rFont val="Arial"/>
        <family val="2"/>
      </rPr>
      <t>erg28,</t>
    </r>
    <r>
      <rPr>
        <i/>
        <sz val="11"/>
        <color theme="1"/>
        <rFont val="Arial"/>
        <family val="2"/>
      </rPr>
      <t xml:space="preserve">  </t>
    </r>
    <r>
      <rPr>
        <i/>
        <u/>
        <sz val="11"/>
        <color theme="1"/>
        <rFont val="Arial"/>
        <family val="2"/>
      </rPr>
      <t>SPBC354.07c</t>
    </r>
  </si>
  <si>
    <r>
      <rPr>
        <i/>
        <u/>
        <sz val="11"/>
        <color theme="1"/>
        <rFont val="Arial"/>
        <family val="2"/>
      </rPr>
      <t>spo9*,</t>
    </r>
    <r>
      <rPr>
        <i/>
        <sz val="11"/>
        <color theme="1"/>
        <rFont val="Arial"/>
        <family val="2"/>
      </rPr>
      <t xml:space="preserve"> </t>
    </r>
    <r>
      <rPr>
        <i/>
        <u/>
        <sz val="11"/>
        <color theme="1"/>
        <rFont val="Arial"/>
        <family val="2"/>
      </rPr>
      <t>SPBC354.07c,</t>
    </r>
    <r>
      <rPr>
        <i/>
        <sz val="11"/>
        <color theme="1"/>
        <rFont val="Arial"/>
        <family val="2"/>
      </rPr>
      <t xml:space="preserve"> </t>
    </r>
    <r>
      <rPr>
        <i/>
        <u/>
        <sz val="11"/>
        <color theme="1"/>
        <rFont val="Arial"/>
        <family val="2"/>
      </rPr>
      <t>erg28</t>
    </r>
  </si>
  <si>
    <t>Gene deleted</t>
  </si>
  <si>
    <t>No of genes</t>
  </si>
  <si>
    <t>Total % cons in human</t>
  </si>
  <si>
    <t>Total % Disease gene</t>
  </si>
  <si>
    <t>N0. Human homolog</t>
  </si>
  <si>
    <t>%human disease (not corrected for repeats)</t>
  </si>
  <si>
    <t>No of Human Homologs assoc w disease</t>
  </si>
  <si>
    <t xml:space="preserve"> Net human homologs w disease assoc</t>
  </si>
  <si>
    <t>Net% human homolog</t>
  </si>
  <si>
    <t>Net% Disease Associated</t>
  </si>
  <si>
    <t>Net% disease/nnet human gene</t>
  </si>
  <si>
    <r>
      <t>csm1*,</t>
    </r>
    <r>
      <rPr>
        <i/>
        <u/>
        <sz val="11"/>
        <color theme="1"/>
        <rFont val="Arial"/>
        <family val="2"/>
      </rPr>
      <t>cdc40</t>
    </r>
    <r>
      <rPr>
        <i/>
        <sz val="11"/>
        <color theme="1"/>
        <rFont val="Arial"/>
        <family val="2"/>
      </rPr>
      <t xml:space="preserve">*, </t>
    </r>
    <r>
      <rPr>
        <i/>
        <u val="double"/>
        <sz val="11"/>
        <color theme="1"/>
        <rFont val="Arial"/>
        <family val="2"/>
      </rPr>
      <t>cla4</t>
    </r>
    <r>
      <rPr>
        <i/>
        <sz val="11"/>
        <color theme="1"/>
        <rFont val="Arial"/>
        <family val="2"/>
      </rPr>
      <t xml:space="preserve">*, bfr1*, </t>
    </r>
    <r>
      <rPr>
        <i/>
        <u/>
        <sz val="11"/>
        <color theme="1"/>
        <rFont val="Arial"/>
        <family val="2"/>
      </rPr>
      <t>ctf4</t>
    </r>
    <r>
      <rPr>
        <i/>
        <sz val="11"/>
        <color theme="1"/>
        <rFont val="Arial"/>
        <family val="2"/>
      </rPr>
      <t xml:space="preserve">* </t>
    </r>
  </si>
  <si>
    <r>
      <t xml:space="preserve">csm1*, mam1, </t>
    </r>
    <r>
      <rPr>
        <i/>
        <u val="double"/>
        <sz val="11"/>
        <color theme="1"/>
        <rFont val="Arial"/>
        <family val="2"/>
      </rPr>
      <t>hac1</t>
    </r>
    <r>
      <rPr>
        <i/>
        <sz val="11"/>
        <color theme="1"/>
        <rFont val="Arial"/>
        <family val="2"/>
      </rPr>
      <t>*, mms22*, bfr1*,</t>
    </r>
    <r>
      <rPr>
        <i/>
        <u val="double"/>
        <sz val="11"/>
        <color theme="1"/>
        <rFont val="Arial"/>
        <family val="2"/>
      </rPr>
      <t xml:space="preserve"> mlh3</t>
    </r>
    <r>
      <rPr>
        <i/>
        <sz val="11"/>
        <color theme="1"/>
        <rFont val="Arial"/>
        <family val="2"/>
      </rPr>
      <t xml:space="preserve">*, </t>
    </r>
    <r>
      <rPr>
        <i/>
        <u/>
        <sz val="11"/>
        <color theme="1"/>
        <rFont val="Arial"/>
        <family val="2"/>
      </rPr>
      <t>spo14</t>
    </r>
    <r>
      <rPr>
        <i/>
        <sz val="11"/>
        <color theme="1"/>
        <rFont val="Arial"/>
        <family val="2"/>
      </rPr>
      <t xml:space="preserve">*, spo75, pdr16*, ssp2, </t>
    </r>
    <r>
      <rPr>
        <i/>
        <u val="double"/>
        <sz val="11"/>
        <color theme="1"/>
        <rFont val="Arial"/>
        <family val="2"/>
      </rPr>
      <t>sso1</t>
    </r>
    <r>
      <rPr>
        <i/>
        <sz val="11"/>
        <color theme="1"/>
        <rFont val="Arial"/>
        <family val="2"/>
      </rPr>
      <t>*</t>
    </r>
  </si>
  <si>
    <r>
      <rPr>
        <i/>
        <u/>
        <sz val="11"/>
        <color theme="1"/>
        <rFont val="Arial"/>
        <family val="2"/>
      </rPr>
      <t>slt2</t>
    </r>
    <r>
      <rPr>
        <i/>
        <sz val="11"/>
        <color theme="1"/>
        <rFont val="Arial"/>
        <family val="2"/>
      </rPr>
      <t xml:space="preserve">*, </t>
    </r>
    <r>
      <rPr>
        <i/>
        <u/>
        <sz val="11"/>
        <color theme="1"/>
        <rFont val="Arial"/>
        <family val="2"/>
      </rPr>
      <t>ire1</t>
    </r>
    <r>
      <rPr>
        <i/>
        <sz val="11"/>
        <color theme="1"/>
        <rFont val="Arial"/>
        <family val="2"/>
      </rPr>
      <t xml:space="preserve">*, </t>
    </r>
    <r>
      <rPr>
        <i/>
        <u/>
        <sz val="11"/>
        <color theme="1"/>
        <rFont val="Arial"/>
        <family val="2"/>
      </rPr>
      <t>spo14</t>
    </r>
    <r>
      <rPr>
        <i/>
        <sz val="11"/>
        <color theme="1"/>
        <rFont val="Arial"/>
        <family val="2"/>
      </rPr>
      <t xml:space="preserve">*, </t>
    </r>
    <r>
      <rPr>
        <i/>
        <u/>
        <sz val="11"/>
        <color theme="1"/>
        <rFont val="Arial"/>
        <family val="2"/>
      </rPr>
      <t>vps64</t>
    </r>
    <r>
      <rPr>
        <i/>
        <sz val="11"/>
        <color theme="1"/>
        <rFont val="Arial"/>
        <family val="2"/>
      </rPr>
      <t xml:space="preserve">*, </t>
    </r>
    <r>
      <rPr>
        <i/>
        <u/>
        <sz val="11"/>
        <color theme="1"/>
        <rFont val="Arial"/>
        <family val="2"/>
      </rPr>
      <t>thp1</t>
    </r>
    <r>
      <rPr>
        <i/>
        <sz val="11"/>
        <color theme="1"/>
        <rFont val="Arial"/>
        <family val="2"/>
      </rPr>
      <t xml:space="preserve">* </t>
    </r>
  </si>
  <si>
    <r>
      <rPr>
        <i/>
        <u/>
        <sz val="11"/>
        <color theme="1"/>
        <rFont val="Arial"/>
        <family val="2"/>
      </rPr>
      <t>spt3</t>
    </r>
    <r>
      <rPr>
        <i/>
        <sz val="11"/>
        <color theme="1"/>
        <rFont val="Arial"/>
        <family val="2"/>
      </rPr>
      <t xml:space="preserve">*, </t>
    </r>
    <r>
      <rPr>
        <i/>
        <u/>
        <sz val="11"/>
        <color theme="1"/>
        <rFont val="Arial"/>
        <family val="2"/>
      </rPr>
      <t>ada2</t>
    </r>
    <r>
      <rPr>
        <i/>
        <sz val="11"/>
        <color theme="1"/>
        <rFont val="Arial"/>
        <family val="2"/>
      </rPr>
      <t xml:space="preserve">*, rtt109*, </t>
    </r>
    <r>
      <rPr>
        <i/>
        <u/>
        <sz val="11"/>
        <color theme="1"/>
        <rFont val="Arial"/>
        <family val="2"/>
      </rPr>
      <t>eaf7</t>
    </r>
    <r>
      <rPr>
        <i/>
        <sz val="11"/>
        <color theme="1"/>
        <rFont val="Arial"/>
        <family val="2"/>
      </rPr>
      <t xml:space="preserve">*, </t>
    </r>
    <r>
      <rPr>
        <i/>
        <u/>
        <sz val="11"/>
        <color theme="1"/>
        <rFont val="Arial"/>
        <family val="2"/>
      </rPr>
      <t>mdm20</t>
    </r>
    <r>
      <rPr>
        <i/>
        <sz val="11"/>
        <color theme="1"/>
        <rFont val="Arial"/>
        <family val="2"/>
      </rPr>
      <t xml:space="preserve">, </t>
    </r>
    <r>
      <rPr>
        <i/>
        <u/>
        <sz val="11"/>
        <color theme="1"/>
        <rFont val="Arial"/>
        <family val="2"/>
      </rPr>
      <t>taf14</t>
    </r>
    <r>
      <rPr>
        <i/>
        <sz val="11"/>
        <color theme="1"/>
        <rFont val="Arial"/>
        <family val="2"/>
      </rPr>
      <t xml:space="preserve">*, </t>
    </r>
    <r>
      <rPr>
        <i/>
        <u/>
        <sz val="11"/>
        <color theme="1"/>
        <rFont val="Arial"/>
        <family val="2"/>
      </rPr>
      <t>yaf9</t>
    </r>
    <r>
      <rPr>
        <i/>
        <sz val="11"/>
        <color theme="1"/>
        <rFont val="Arial"/>
        <family val="2"/>
      </rPr>
      <t>*</t>
    </r>
  </si>
  <si>
    <r>
      <rPr>
        <i/>
        <u/>
        <sz val="11"/>
        <color theme="1"/>
        <rFont val="Arial"/>
        <family val="2"/>
      </rPr>
      <t>rad27</t>
    </r>
    <r>
      <rPr>
        <i/>
        <sz val="11"/>
        <color theme="1"/>
        <rFont val="Arial"/>
        <family val="2"/>
      </rPr>
      <t xml:space="preserve">*, sae2, </t>
    </r>
    <r>
      <rPr>
        <i/>
        <u/>
        <sz val="11"/>
        <color theme="1"/>
        <rFont val="Arial"/>
        <family val="2"/>
      </rPr>
      <t>spt4</t>
    </r>
    <r>
      <rPr>
        <i/>
        <sz val="11"/>
        <color theme="1"/>
        <rFont val="Arial"/>
        <family val="2"/>
      </rPr>
      <t xml:space="preserve">*, rtt109*, mms22*, </t>
    </r>
    <r>
      <rPr>
        <i/>
        <u/>
        <sz val="11"/>
        <color theme="1"/>
        <rFont val="Arial"/>
        <family val="2"/>
      </rPr>
      <t>yaf9</t>
    </r>
    <r>
      <rPr>
        <i/>
        <sz val="11"/>
        <color theme="1"/>
        <rFont val="Arial"/>
        <family val="2"/>
      </rPr>
      <t xml:space="preserve">*, </t>
    </r>
    <r>
      <rPr>
        <i/>
        <u/>
        <sz val="11"/>
        <color theme="1"/>
        <rFont val="Arial"/>
        <family val="2"/>
      </rPr>
      <t>eaf7</t>
    </r>
    <r>
      <rPr>
        <i/>
        <sz val="11"/>
        <color theme="1"/>
        <rFont val="Arial"/>
        <family val="2"/>
      </rPr>
      <t xml:space="preserve">*, </t>
    </r>
    <r>
      <rPr>
        <i/>
        <u/>
        <sz val="11"/>
        <color theme="1"/>
        <rFont val="Arial"/>
        <family val="2"/>
      </rPr>
      <t>thp1</t>
    </r>
    <r>
      <rPr>
        <i/>
        <sz val="11"/>
        <color theme="1"/>
        <rFont val="Arial"/>
        <family val="2"/>
      </rPr>
      <t xml:space="preserve">*, </t>
    </r>
    <r>
      <rPr>
        <i/>
        <u val="double"/>
        <sz val="11"/>
        <color theme="1"/>
        <rFont val="Arial"/>
        <family val="2"/>
      </rPr>
      <t>mlh3</t>
    </r>
    <r>
      <rPr>
        <i/>
        <sz val="11"/>
        <color theme="1"/>
        <rFont val="Arial"/>
        <family val="2"/>
      </rPr>
      <t xml:space="preserve">*, </t>
    </r>
    <r>
      <rPr>
        <i/>
        <u/>
        <sz val="11"/>
        <color theme="1"/>
        <rFont val="Arial"/>
        <family val="2"/>
      </rPr>
      <t>ctf4</t>
    </r>
    <r>
      <rPr>
        <i/>
        <sz val="11"/>
        <color theme="1"/>
        <rFont val="Arial"/>
        <family val="2"/>
      </rPr>
      <t>*</t>
    </r>
  </si>
  <si>
    <r>
      <rPr>
        <i/>
        <u val="double"/>
        <sz val="11"/>
        <color theme="1"/>
        <rFont val="Arial"/>
        <family val="2"/>
      </rPr>
      <t>erg5</t>
    </r>
    <r>
      <rPr>
        <i/>
        <sz val="11"/>
        <color theme="1"/>
        <rFont val="Arial"/>
        <family val="2"/>
      </rPr>
      <t xml:space="preserve">*, </t>
    </r>
    <r>
      <rPr>
        <i/>
        <u val="double"/>
        <sz val="11"/>
        <color theme="1"/>
        <rFont val="Arial"/>
        <family val="2"/>
      </rPr>
      <t>erg3</t>
    </r>
    <r>
      <rPr>
        <i/>
        <sz val="11"/>
        <color theme="1"/>
        <rFont val="Arial"/>
        <family val="2"/>
      </rPr>
      <t xml:space="preserve">* </t>
    </r>
  </si>
  <si>
    <r>
      <rPr>
        <i/>
        <u val="double"/>
        <sz val="11"/>
        <color theme="1"/>
        <rFont val="Arial"/>
        <family val="2"/>
      </rPr>
      <t>pmt2</t>
    </r>
    <r>
      <rPr>
        <i/>
        <sz val="11"/>
        <color theme="1"/>
        <rFont val="Arial"/>
        <family val="2"/>
      </rPr>
      <t xml:space="preserve">*, </t>
    </r>
    <r>
      <rPr>
        <i/>
        <u val="double"/>
        <sz val="11"/>
        <color theme="1"/>
        <rFont val="Arial"/>
        <family val="2"/>
      </rPr>
      <t>rot2</t>
    </r>
    <r>
      <rPr>
        <i/>
        <sz val="11"/>
        <color theme="1"/>
        <rFont val="Arial"/>
        <family val="2"/>
      </rPr>
      <t xml:space="preserve">*,spf1*, get2, </t>
    </r>
    <r>
      <rPr>
        <i/>
        <u/>
        <sz val="11"/>
        <color theme="1"/>
        <rFont val="Arial"/>
        <family val="2"/>
      </rPr>
      <t>vma22</t>
    </r>
    <r>
      <rPr>
        <i/>
        <sz val="11"/>
        <color theme="1"/>
        <rFont val="Arial"/>
        <family val="2"/>
      </rPr>
      <t xml:space="preserve">, </t>
    </r>
    <r>
      <rPr>
        <i/>
        <u val="double"/>
        <sz val="11"/>
        <color theme="1"/>
        <rFont val="Arial"/>
        <family val="2"/>
      </rPr>
      <t>pex19</t>
    </r>
    <r>
      <rPr>
        <i/>
        <sz val="11"/>
        <color theme="1"/>
        <rFont val="Arial"/>
        <family val="2"/>
      </rPr>
      <t xml:space="preserve">*, vms1*, emc10, </t>
    </r>
    <r>
      <rPr>
        <i/>
        <u/>
        <sz val="11"/>
        <color theme="1"/>
        <rFont val="Arial"/>
        <family val="2"/>
      </rPr>
      <t>vps64</t>
    </r>
    <r>
      <rPr>
        <i/>
        <sz val="11"/>
        <color theme="1"/>
        <rFont val="Arial"/>
        <family val="2"/>
      </rPr>
      <t xml:space="preserve">*, </t>
    </r>
    <r>
      <rPr>
        <i/>
        <u/>
        <sz val="11"/>
        <color theme="1"/>
        <rFont val="Arial"/>
        <family val="2"/>
      </rPr>
      <t>sur2</t>
    </r>
    <r>
      <rPr>
        <i/>
        <sz val="11"/>
        <color theme="1"/>
        <rFont val="Arial"/>
        <family val="2"/>
      </rPr>
      <t xml:space="preserve">, </t>
    </r>
    <r>
      <rPr>
        <i/>
        <u val="double"/>
        <sz val="11"/>
        <color theme="1"/>
        <rFont val="Arial"/>
        <family val="2"/>
      </rPr>
      <t>cwh41</t>
    </r>
    <r>
      <rPr>
        <i/>
        <sz val="11"/>
        <color theme="1"/>
        <rFont val="Arial"/>
        <family val="2"/>
      </rPr>
      <t xml:space="preserve">*, </t>
    </r>
    <r>
      <rPr>
        <i/>
        <u/>
        <sz val="11"/>
        <color theme="1"/>
        <rFont val="Arial"/>
        <family val="2"/>
      </rPr>
      <t>gup1</t>
    </r>
    <r>
      <rPr>
        <i/>
        <sz val="11"/>
        <color theme="1"/>
        <rFont val="Arial"/>
        <family val="2"/>
      </rPr>
      <t xml:space="preserve">*, </t>
    </r>
    <r>
      <rPr>
        <i/>
        <u/>
        <sz val="11"/>
        <color theme="1"/>
        <rFont val="Arial"/>
        <family val="2"/>
      </rPr>
      <t>cax4</t>
    </r>
    <r>
      <rPr>
        <i/>
        <sz val="11"/>
        <color theme="1"/>
        <rFont val="Arial"/>
        <family val="2"/>
      </rPr>
      <t xml:space="preserve">*, </t>
    </r>
    <r>
      <rPr>
        <i/>
        <u val="double"/>
        <sz val="11"/>
        <color theme="1"/>
        <rFont val="Arial"/>
        <family val="2"/>
      </rPr>
      <t>gef1</t>
    </r>
    <r>
      <rPr>
        <i/>
        <sz val="11"/>
        <color theme="1"/>
        <rFont val="Arial"/>
        <family val="2"/>
      </rPr>
      <t xml:space="preserve">*, </t>
    </r>
    <r>
      <rPr>
        <i/>
        <u val="double"/>
        <sz val="11"/>
        <color theme="1"/>
        <rFont val="Arial"/>
        <family val="2"/>
      </rPr>
      <t>erg3</t>
    </r>
    <r>
      <rPr>
        <i/>
        <sz val="11"/>
        <color theme="1"/>
        <rFont val="Arial"/>
        <family val="2"/>
      </rPr>
      <t xml:space="preserve">*, </t>
    </r>
    <r>
      <rPr>
        <i/>
        <u val="double"/>
        <sz val="11"/>
        <color theme="1"/>
        <rFont val="Arial"/>
        <family val="2"/>
      </rPr>
      <t>erg5</t>
    </r>
    <r>
      <rPr>
        <i/>
        <sz val="11"/>
        <color theme="1"/>
        <rFont val="Arial"/>
        <family val="2"/>
      </rPr>
      <t xml:space="preserve">*, </t>
    </r>
    <r>
      <rPr>
        <i/>
        <u val="double"/>
        <sz val="11"/>
        <color theme="1"/>
        <rFont val="Arial"/>
        <family val="2"/>
      </rPr>
      <t>alg12</t>
    </r>
    <r>
      <rPr>
        <i/>
        <sz val="11"/>
        <color theme="1"/>
        <rFont val="Arial"/>
        <family val="2"/>
      </rPr>
      <t xml:space="preserve">*, </t>
    </r>
    <r>
      <rPr>
        <i/>
        <u val="double"/>
        <sz val="11"/>
        <color theme="1"/>
        <rFont val="Arial"/>
        <family val="2"/>
      </rPr>
      <t>alg8</t>
    </r>
    <r>
      <rPr>
        <i/>
        <sz val="11"/>
        <color theme="1"/>
        <rFont val="Arial"/>
        <family val="2"/>
      </rPr>
      <t xml:space="preserve">*, </t>
    </r>
    <r>
      <rPr>
        <i/>
        <u val="double"/>
        <sz val="11"/>
        <color theme="1"/>
        <rFont val="Arial"/>
        <family val="2"/>
      </rPr>
      <t>lcb4</t>
    </r>
    <r>
      <rPr>
        <i/>
        <sz val="11"/>
        <color theme="1"/>
        <rFont val="Arial"/>
        <family val="2"/>
      </rPr>
      <t xml:space="preserve">*, </t>
    </r>
    <r>
      <rPr>
        <i/>
        <u val="double"/>
        <sz val="11"/>
        <color theme="1"/>
        <rFont val="Arial"/>
        <family val="2"/>
      </rPr>
      <t>alg5</t>
    </r>
    <r>
      <rPr>
        <i/>
        <sz val="11"/>
        <color theme="1"/>
        <rFont val="Arial"/>
        <family val="2"/>
      </rPr>
      <t xml:space="preserve">*, nce102*, </t>
    </r>
    <r>
      <rPr>
        <i/>
        <u/>
        <sz val="11"/>
        <color theme="1"/>
        <rFont val="Arial"/>
        <family val="2"/>
      </rPr>
      <t>vps4</t>
    </r>
    <r>
      <rPr>
        <i/>
        <sz val="11"/>
        <color theme="1"/>
        <rFont val="Arial"/>
        <family val="2"/>
      </rPr>
      <t xml:space="preserve">*, </t>
    </r>
    <r>
      <rPr>
        <i/>
        <u/>
        <sz val="11"/>
        <color theme="1"/>
        <rFont val="Arial"/>
        <family val="2"/>
      </rPr>
      <t>vps8</t>
    </r>
    <r>
      <rPr>
        <i/>
        <sz val="11"/>
        <color theme="1"/>
        <rFont val="Arial"/>
        <family val="2"/>
      </rPr>
      <t xml:space="preserve">*, </t>
    </r>
    <r>
      <rPr>
        <i/>
        <u/>
        <sz val="11"/>
        <color theme="1"/>
        <rFont val="Arial"/>
        <family val="2"/>
      </rPr>
      <t>vma3</t>
    </r>
    <r>
      <rPr>
        <i/>
        <sz val="11"/>
        <color theme="1"/>
        <rFont val="Arial"/>
        <family val="2"/>
      </rPr>
      <t>*,</t>
    </r>
    <r>
      <rPr>
        <i/>
        <u/>
        <sz val="11"/>
        <color theme="1"/>
        <rFont val="Arial"/>
        <family val="2"/>
      </rPr>
      <t xml:space="preserve"> slt2</t>
    </r>
    <r>
      <rPr>
        <i/>
        <sz val="11"/>
        <color theme="1"/>
        <rFont val="Arial"/>
        <family val="2"/>
      </rPr>
      <t xml:space="preserve">*, </t>
    </r>
    <r>
      <rPr>
        <i/>
        <u val="double"/>
        <sz val="11"/>
        <color theme="1"/>
        <rFont val="Arial"/>
        <family val="2"/>
      </rPr>
      <t>pex1</t>
    </r>
    <r>
      <rPr>
        <i/>
        <sz val="11"/>
        <color theme="1"/>
        <rFont val="Arial"/>
        <family val="2"/>
      </rPr>
      <t xml:space="preserve">*, </t>
    </r>
    <r>
      <rPr>
        <i/>
        <u val="double"/>
        <sz val="11"/>
        <color theme="1"/>
        <rFont val="Arial"/>
        <family val="2"/>
      </rPr>
      <t>vps1</t>
    </r>
    <r>
      <rPr>
        <i/>
        <sz val="11"/>
        <color theme="1"/>
        <rFont val="Arial"/>
        <family val="2"/>
      </rPr>
      <t xml:space="preserve">*, </t>
    </r>
    <r>
      <rPr>
        <i/>
        <u/>
        <sz val="11"/>
        <color theme="1"/>
        <rFont val="Arial"/>
        <family val="2"/>
      </rPr>
      <t>sys1</t>
    </r>
    <r>
      <rPr>
        <i/>
        <sz val="11"/>
        <color theme="1"/>
        <rFont val="Arial"/>
        <family val="2"/>
      </rPr>
      <t xml:space="preserve">, </t>
    </r>
    <r>
      <rPr>
        <i/>
        <u val="double"/>
        <sz val="11"/>
        <color theme="1"/>
        <rFont val="Arial"/>
        <family val="2"/>
      </rPr>
      <t>srn2</t>
    </r>
    <r>
      <rPr>
        <i/>
        <sz val="11"/>
        <color theme="1"/>
        <rFont val="Arial"/>
        <family val="2"/>
      </rPr>
      <t xml:space="preserve">*, </t>
    </r>
    <r>
      <rPr>
        <i/>
        <u/>
        <sz val="11"/>
        <color theme="1"/>
        <rFont val="Arial"/>
        <family val="2"/>
      </rPr>
      <t>ydj1</t>
    </r>
    <r>
      <rPr>
        <i/>
        <sz val="11"/>
        <color theme="1"/>
        <rFont val="Arial"/>
        <family val="2"/>
      </rPr>
      <t xml:space="preserve">, </t>
    </r>
    <r>
      <rPr>
        <i/>
        <u val="double"/>
        <sz val="11"/>
        <color theme="1"/>
        <rFont val="Arial"/>
        <family val="2"/>
      </rPr>
      <t>ure2</t>
    </r>
    <r>
      <rPr>
        <i/>
        <sz val="11"/>
        <color theme="1"/>
        <rFont val="Arial"/>
        <family val="2"/>
      </rPr>
      <t xml:space="preserve">*, mon2*, </t>
    </r>
    <r>
      <rPr>
        <i/>
        <u val="double"/>
        <sz val="11"/>
        <color theme="1"/>
        <rFont val="Arial"/>
        <family val="2"/>
      </rPr>
      <t>cla4</t>
    </r>
    <r>
      <rPr>
        <i/>
        <sz val="11"/>
        <color theme="1"/>
        <rFont val="Arial"/>
        <family val="2"/>
      </rPr>
      <t xml:space="preserve">*, </t>
    </r>
    <r>
      <rPr>
        <i/>
        <u/>
        <sz val="11"/>
        <color theme="1"/>
        <rFont val="Arial"/>
        <family val="2"/>
      </rPr>
      <t>vps28</t>
    </r>
    <r>
      <rPr>
        <i/>
        <sz val="11"/>
        <color theme="1"/>
        <rFont val="Arial"/>
        <family val="2"/>
      </rPr>
      <t xml:space="preserve">*, </t>
    </r>
    <r>
      <rPr>
        <i/>
        <u/>
        <sz val="11"/>
        <color theme="1"/>
        <rFont val="Arial"/>
        <family val="2"/>
      </rPr>
      <t>vps30</t>
    </r>
    <r>
      <rPr>
        <i/>
        <sz val="11"/>
        <color theme="1"/>
        <rFont val="Arial"/>
        <family val="2"/>
      </rPr>
      <t xml:space="preserve">* </t>
    </r>
  </si>
  <si>
    <r>
      <rPr>
        <i/>
        <u/>
        <sz val="11"/>
        <color theme="1"/>
        <rFont val="Arial"/>
        <family val="2"/>
      </rPr>
      <t>vps8</t>
    </r>
    <r>
      <rPr>
        <i/>
        <sz val="11"/>
        <color theme="1"/>
        <rFont val="Arial"/>
        <family val="2"/>
      </rPr>
      <t xml:space="preserve">*, </t>
    </r>
    <r>
      <rPr>
        <i/>
        <u/>
        <sz val="11"/>
        <color theme="1"/>
        <rFont val="Arial"/>
        <family val="2"/>
      </rPr>
      <t>vma3</t>
    </r>
    <r>
      <rPr>
        <i/>
        <sz val="11"/>
        <color theme="1"/>
        <rFont val="Arial"/>
        <family val="2"/>
      </rPr>
      <t xml:space="preserve">*, </t>
    </r>
    <r>
      <rPr>
        <i/>
        <u/>
        <sz val="11"/>
        <color theme="1"/>
        <rFont val="Arial"/>
        <family val="2"/>
      </rPr>
      <t>vma16</t>
    </r>
    <r>
      <rPr>
        <i/>
        <sz val="11"/>
        <color theme="1"/>
        <rFont val="Arial"/>
        <family val="2"/>
      </rPr>
      <t xml:space="preserve">, </t>
    </r>
    <r>
      <rPr>
        <i/>
        <u val="double"/>
        <sz val="11"/>
        <color theme="1"/>
        <rFont val="Arial"/>
        <family val="2"/>
      </rPr>
      <t>did4</t>
    </r>
    <r>
      <rPr>
        <i/>
        <sz val="11"/>
        <color theme="1"/>
        <rFont val="Arial"/>
        <family val="2"/>
      </rPr>
      <t xml:space="preserve">, </t>
    </r>
    <r>
      <rPr>
        <i/>
        <u val="double"/>
        <sz val="11"/>
        <color theme="1"/>
        <rFont val="Arial"/>
        <family val="2"/>
      </rPr>
      <t>vps1</t>
    </r>
    <r>
      <rPr>
        <i/>
        <sz val="11"/>
        <color theme="1"/>
        <rFont val="Arial"/>
        <family val="2"/>
      </rPr>
      <t xml:space="preserve">*, </t>
    </r>
    <r>
      <rPr>
        <i/>
        <u val="double"/>
        <sz val="11"/>
        <color theme="1"/>
        <rFont val="Arial"/>
        <family val="2"/>
      </rPr>
      <t>fab1</t>
    </r>
    <r>
      <rPr>
        <i/>
        <sz val="11"/>
        <color theme="1"/>
        <rFont val="Arial"/>
        <family val="2"/>
      </rPr>
      <t xml:space="preserve">*, </t>
    </r>
    <r>
      <rPr>
        <i/>
        <u/>
        <sz val="11"/>
        <color theme="1"/>
        <rFont val="Arial"/>
        <family val="2"/>
      </rPr>
      <t>vps64</t>
    </r>
    <r>
      <rPr>
        <i/>
        <sz val="11"/>
        <color theme="1"/>
        <rFont val="Arial"/>
        <family val="2"/>
      </rPr>
      <t xml:space="preserve">*, </t>
    </r>
    <r>
      <rPr>
        <i/>
        <u val="double"/>
        <sz val="11"/>
        <color theme="1"/>
        <rFont val="Arial"/>
        <family val="2"/>
      </rPr>
      <t>nhx1</t>
    </r>
    <r>
      <rPr>
        <i/>
        <sz val="11"/>
        <color theme="1"/>
        <rFont val="Arial"/>
        <family val="2"/>
      </rPr>
      <t xml:space="preserve">*, </t>
    </r>
    <r>
      <rPr>
        <i/>
        <u/>
        <sz val="11"/>
        <color theme="1"/>
        <rFont val="Arial"/>
        <family val="2"/>
      </rPr>
      <t>vps52</t>
    </r>
    <r>
      <rPr>
        <i/>
        <sz val="11"/>
        <color theme="1"/>
        <rFont val="Arial"/>
        <family val="2"/>
      </rPr>
      <t xml:space="preserve">, </t>
    </r>
    <r>
      <rPr>
        <i/>
        <u val="double"/>
        <sz val="11"/>
        <color theme="1"/>
        <rFont val="Arial"/>
        <family val="2"/>
      </rPr>
      <t>gef1</t>
    </r>
    <r>
      <rPr>
        <i/>
        <sz val="11"/>
        <color theme="1"/>
        <rFont val="Arial"/>
        <family val="2"/>
      </rPr>
      <t xml:space="preserve">*, </t>
    </r>
    <r>
      <rPr>
        <i/>
        <u/>
        <sz val="11"/>
        <color theme="1"/>
        <rFont val="Arial"/>
        <family val="2"/>
      </rPr>
      <t>vps25</t>
    </r>
    <r>
      <rPr>
        <i/>
        <sz val="11"/>
        <color theme="1"/>
        <rFont val="Arial"/>
        <family val="2"/>
      </rPr>
      <t xml:space="preserve">*, </t>
    </r>
    <r>
      <rPr>
        <i/>
        <u val="double"/>
        <sz val="11"/>
        <color theme="1"/>
        <rFont val="Arial"/>
        <family val="2"/>
      </rPr>
      <t>snf7</t>
    </r>
    <r>
      <rPr>
        <i/>
        <sz val="11"/>
        <color theme="1"/>
        <rFont val="Arial"/>
        <family val="2"/>
      </rPr>
      <t xml:space="preserve">, </t>
    </r>
    <r>
      <rPr>
        <i/>
        <u val="double"/>
        <sz val="11"/>
        <color theme="1"/>
        <rFont val="Arial"/>
        <family val="2"/>
      </rPr>
      <t>srn2</t>
    </r>
    <r>
      <rPr>
        <i/>
        <sz val="11"/>
        <color theme="1"/>
        <rFont val="Arial"/>
        <family val="2"/>
      </rPr>
      <t xml:space="preserve">*, </t>
    </r>
    <r>
      <rPr>
        <i/>
        <u/>
        <sz val="11"/>
        <color theme="1"/>
        <rFont val="Arial"/>
        <family val="2"/>
      </rPr>
      <t>pep3</t>
    </r>
    <r>
      <rPr>
        <i/>
        <sz val="11"/>
        <color theme="1"/>
        <rFont val="Arial"/>
        <family val="2"/>
      </rPr>
      <t xml:space="preserve">*, mon2*, </t>
    </r>
    <r>
      <rPr>
        <i/>
        <u val="double"/>
        <sz val="11"/>
        <color theme="1"/>
        <rFont val="Arial"/>
        <family val="2"/>
      </rPr>
      <t>cla4</t>
    </r>
    <r>
      <rPr>
        <i/>
        <sz val="11"/>
        <color theme="1"/>
        <rFont val="Arial"/>
        <family val="2"/>
      </rPr>
      <t xml:space="preserve">*, </t>
    </r>
    <r>
      <rPr>
        <i/>
        <u val="double"/>
        <sz val="11"/>
        <color theme="1"/>
        <rFont val="Arial"/>
        <family val="2"/>
      </rPr>
      <t>env9</t>
    </r>
    <r>
      <rPr>
        <i/>
        <sz val="11"/>
        <color theme="1"/>
        <rFont val="Arial"/>
        <family val="2"/>
      </rPr>
      <t xml:space="preserve">, </t>
    </r>
    <r>
      <rPr>
        <i/>
        <u/>
        <sz val="11"/>
        <color theme="1"/>
        <rFont val="Arial"/>
        <family val="2"/>
      </rPr>
      <t>vps28</t>
    </r>
    <r>
      <rPr>
        <i/>
        <sz val="11"/>
        <color theme="1"/>
        <rFont val="Arial"/>
        <family val="2"/>
      </rPr>
      <t xml:space="preserve">*, </t>
    </r>
    <r>
      <rPr>
        <i/>
        <u/>
        <sz val="11"/>
        <color theme="1"/>
        <rFont val="Arial"/>
        <family val="2"/>
      </rPr>
      <t>vps30</t>
    </r>
    <r>
      <rPr>
        <i/>
        <sz val="11"/>
        <color theme="1"/>
        <rFont val="Arial"/>
        <family val="2"/>
      </rPr>
      <t xml:space="preserve">*, </t>
    </r>
    <r>
      <rPr>
        <i/>
        <u val="double"/>
        <sz val="11"/>
        <color theme="1"/>
        <rFont val="Arial"/>
        <family val="2"/>
      </rPr>
      <t>sso1</t>
    </r>
    <r>
      <rPr>
        <i/>
        <sz val="11"/>
        <color theme="1"/>
        <rFont val="Arial"/>
        <family val="2"/>
      </rPr>
      <t xml:space="preserve">*, </t>
    </r>
    <r>
      <rPr>
        <i/>
        <u/>
        <sz val="11"/>
        <color theme="1"/>
        <rFont val="Arial"/>
        <family val="2"/>
      </rPr>
      <t>vps4</t>
    </r>
    <r>
      <rPr>
        <i/>
        <sz val="11"/>
        <color theme="1"/>
        <rFont val="Arial"/>
        <family val="2"/>
      </rPr>
      <t xml:space="preserve">*, </t>
    </r>
    <r>
      <rPr>
        <i/>
        <u/>
        <sz val="11"/>
        <color theme="1"/>
        <rFont val="Arial"/>
        <family val="2"/>
      </rPr>
      <t>mot2</t>
    </r>
    <r>
      <rPr>
        <i/>
        <sz val="11"/>
        <color theme="1"/>
        <rFont val="Arial"/>
        <family val="2"/>
      </rPr>
      <t xml:space="preserve">*, </t>
    </r>
    <r>
      <rPr>
        <i/>
        <u val="double"/>
        <sz val="11"/>
        <color theme="1"/>
        <rFont val="Arial"/>
        <family val="2"/>
      </rPr>
      <t>ubp15</t>
    </r>
    <r>
      <rPr>
        <i/>
        <sz val="11"/>
        <color theme="1"/>
        <rFont val="Arial"/>
        <family val="2"/>
      </rPr>
      <t xml:space="preserve">*, </t>
    </r>
    <r>
      <rPr>
        <i/>
        <u/>
        <sz val="11"/>
        <color theme="1"/>
        <rFont val="Arial"/>
        <family val="2"/>
      </rPr>
      <t>bre5</t>
    </r>
    <r>
      <rPr>
        <i/>
        <sz val="11"/>
        <color theme="1"/>
        <rFont val="Arial"/>
        <family val="2"/>
      </rPr>
      <t>*, lge1</t>
    </r>
  </si>
  <si>
    <r>
      <rPr>
        <i/>
        <u/>
        <sz val="11"/>
        <color theme="1"/>
        <rFont val="Arial"/>
        <family val="2"/>
      </rPr>
      <t>slt2</t>
    </r>
    <r>
      <rPr>
        <i/>
        <sz val="11"/>
        <color theme="1"/>
        <rFont val="Arial"/>
        <family val="2"/>
      </rPr>
      <t xml:space="preserve">*, </t>
    </r>
    <r>
      <rPr>
        <i/>
        <u/>
        <sz val="11"/>
        <color theme="1"/>
        <rFont val="Arial"/>
        <family val="2"/>
      </rPr>
      <t>thp1</t>
    </r>
    <r>
      <rPr>
        <i/>
        <sz val="11"/>
        <color theme="1"/>
        <rFont val="Arial"/>
        <family val="2"/>
      </rPr>
      <t xml:space="preserve">*, </t>
    </r>
    <r>
      <rPr>
        <i/>
        <u val="double"/>
        <sz val="11"/>
        <color theme="1"/>
        <rFont val="Arial"/>
        <family val="2"/>
      </rPr>
      <t>rps10A</t>
    </r>
    <r>
      <rPr>
        <i/>
        <sz val="11"/>
        <color theme="1"/>
        <rFont val="Arial"/>
        <family val="2"/>
      </rPr>
      <t xml:space="preserve">*, new1* </t>
    </r>
  </si>
  <si>
    <r>
      <rPr>
        <i/>
        <u/>
        <sz val="11"/>
        <color theme="1"/>
        <rFont val="Arial"/>
        <family val="2"/>
      </rPr>
      <t>sub1</t>
    </r>
    <r>
      <rPr>
        <i/>
        <sz val="11"/>
        <color theme="1"/>
        <rFont val="Arial"/>
        <family val="2"/>
      </rPr>
      <t xml:space="preserve">*, zap1*, </t>
    </r>
    <r>
      <rPr>
        <i/>
        <u/>
        <sz val="11"/>
        <color theme="1"/>
        <rFont val="Arial"/>
        <family val="2"/>
      </rPr>
      <t>vps30</t>
    </r>
    <r>
      <rPr>
        <i/>
        <sz val="11"/>
        <color theme="1"/>
        <rFont val="Arial"/>
        <family val="2"/>
      </rPr>
      <t>*</t>
    </r>
  </si>
  <si>
    <r>
      <rPr>
        <i/>
        <u/>
        <sz val="11"/>
        <color theme="1"/>
        <rFont val="Arial"/>
        <family val="2"/>
      </rPr>
      <t>cdc40</t>
    </r>
    <r>
      <rPr>
        <i/>
        <sz val="11"/>
        <color theme="1"/>
        <rFont val="Arial"/>
        <family val="2"/>
      </rPr>
      <t xml:space="preserve">*, </t>
    </r>
    <r>
      <rPr>
        <i/>
        <u/>
        <sz val="11"/>
        <color theme="1"/>
        <rFont val="Arial"/>
        <family val="2"/>
      </rPr>
      <t>spt4</t>
    </r>
    <r>
      <rPr>
        <i/>
        <sz val="11"/>
        <color theme="1"/>
        <rFont val="Arial"/>
        <family val="2"/>
      </rPr>
      <t xml:space="preserve">*, </t>
    </r>
    <r>
      <rPr>
        <i/>
        <u/>
        <sz val="11"/>
        <color theme="1"/>
        <rFont val="Arial"/>
        <family val="2"/>
      </rPr>
      <t>suv3</t>
    </r>
    <r>
      <rPr>
        <i/>
        <sz val="11"/>
        <color theme="1"/>
        <rFont val="Arial"/>
        <family val="2"/>
      </rPr>
      <t xml:space="preserve">*, rpl35A*, </t>
    </r>
    <r>
      <rPr>
        <i/>
        <u/>
        <sz val="11"/>
        <color theme="1"/>
        <rFont val="Arial"/>
        <family val="2"/>
      </rPr>
      <t>slt2</t>
    </r>
    <r>
      <rPr>
        <i/>
        <sz val="11"/>
        <color theme="1"/>
        <rFont val="Arial"/>
        <family val="2"/>
      </rPr>
      <t xml:space="preserve">*, </t>
    </r>
    <r>
      <rPr>
        <i/>
        <u val="double"/>
        <sz val="11"/>
        <color theme="1"/>
        <rFont val="Arial"/>
        <family val="2"/>
      </rPr>
      <t>ssd1</t>
    </r>
    <r>
      <rPr>
        <i/>
        <sz val="11"/>
        <color theme="1"/>
        <rFont val="Arial"/>
        <family val="2"/>
      </rPr>
      <t xml:space="preserve">*, </t>
    </r>
    <r>
      <rPr>
        <i/>
        <u val="double"/>
        <sz val="11"/>
        <color theme="1"/>
        <rFont val="Arial"/>
        <family val="2"/>
      </rPr>
      <t>tif4631</t>
    </r>
    <r>
      <rPr>
        <i/>
        <sz val="11"/>
        <color theme="1"/>
        <rFont val="Arial"/>
        <family val="2"/>
      </rPr>
      <t xml:space="preserve">*, </t>
    </r>
    <r>
      <rPr>
        <i/>
        <u/>
        <sz val="11"/>
        <color theme="1"/>
        <rFont val="Arial"/>
        <family val="2"/>
      </rPr>
      <t>pus4</t>
    </r>
    <r>
      <rPr>
        <i/>
        <sz val="11"/>
        <color theme="1"/>
        <rFont val="Arial"/>
        <family val="2"/>
      </rPr>
      <t xml:space="preserve">*, </t>
    </r>
    <r>
      <rPr>
        <i/>
        <u/>
        <sz val="11"/>
        <color theme="1"/>
        <rFont val="Arial"/>
        <family val="2"/>
      </rPr>
      <t>bre5</t>
    </r>
    <r>
      <rPr>
        <i/>
        <sz val="11"/>
        <color theme="1"/>
        <rFont val="Arial"/>
        <family val="2"/>
      </rPr>
      <t xml:space="preserve">*, </t>
    </r>
    <r>
      <rPr>
        <i/>
        <u/>
        <sz val="11"/>
        <color theme="1"/>
        <rFont val="Arial"/>
        <family val="2"/>
      </rPr>
      <t>thp1</t>
    </r>
    <r>
      <rPr>
        <i/>
        <sz val="11"/>
        <color theme="1"/>
        <rFont val="Arial"/>
        <family val="2"/>
      </rPr>
      <t>*</t>
    </r>
  </si>
  <si>
    <r>
      <rPr>
        <i/>
        <u val="double"/>
        <sz val="11"/>
        <color theme="1"/>
        <rFont val="Arial"/>
        <family val="2"/>
      </rPr>
      <t>lcb4</t>
    </r>
    <r>
      <rPr>
        <i/>
        <sz val="11"/>
        <color theme="1"/>
        <rFont val="Arial"/>
        <family val="2"/>
      </rPr>
      <t xml:space="preserve">*, </t>
    </r>
    <r>
      <rPr>
        <i/>
        <u/>
        <sz val="11"/>
        <color theme="1"/>
        <rFont val="Arial"/>
        <family val="2"/>
      </rPr>
      <t>mot2</t>
    </r>
    <r>
      <rPr>
        <i/>
        <sz val="11"/>
        <color theme="1"/>
        <rFont val="Arial"/>
        <family val="2"/>
      </rPr>
      <t xml:space="preserve">*, </t>
    </r>
    <r>
      <rPr>
        <i/>
        <u/>
        <sz val="11"/>
        <color theme="1"/>
        <rFont val="Arial"/>
        <family val="2"/>
      </rPr>
      <t>slt2</t>
    </r>
    <r>
      <rPr>
        <i/>
        <sz val="11"/>
        <color theme="1"/>
        <rFont val="Arial"/>
        <family val="2"/>
      </rPr>
      <t xml:space="preserve">*, vms1*, </t>
    </r>
    <r>
      <rPr>
        <i/>
        <u val="double"/>
        <sz val="11"/>
        <color theme="1"/>
        <rFont val="Arial"/>
        <family val="2"/>
      </rPr>
      <t>ubp15</t>
    </r>
    <r>
      <rPr>
        <i/>
        <sz val="11"/>
        <color theme="1"/>
        <rFont val="Arial"/>
        <family val="2"/>
      </rPr>
      <t xml:space="preserve">*, </t>
    </r>
    <r>
      <rPr>
        <i/>
        <u/>
        <sz val="11"/>
        <color theme="1"/>
        <rFont val="Arial"/>
        <family val="2"/>
      </rPr>
      <t>spo14</t>
    </r>
    <r>
      <rPr>
        <i/>
        <sz val="11"/>
        <color theme="1"/>
        <rFont val="Arial"/>
        <family val="2"/>
      </rPr>
      <t xml:space="preserve">*, </t>
    </r>
    <r>
      <rPr>
        <i/>
        <u val="double"/>
        <sz val="11"/>
        <color theme="1"/>
        <rFont val="Arial"/>
        <family val="2"/>
      </rPr>
      <t>fab1</t>
    </r>
    <r>
      <rPr>
        <i/>
        <sz val="11"/>
        <color theme="1"/>
        <rFont val="Arial"/>
        <family val="2"/>
      </rPr>
      <t xml:space="preserve">*, </t>
    </r>
    <r>
      <rPr>
        <i/>
        <u/>
        <sz val="11"/>
        <color theme="1"/>
        <rFont val="Arial"/>
        <family val="2"/>
      </rPr>
      <t>vps74</t>
    </r>
    <r>
      <rPr>
        <i/>
        <sz val="11"/>
        <color theme="1"/>
        <rFont val="Arial"/>
        <family val="2"/>
      </rPr>
      <t xml:space="preserve">, </t>
    </r>
    <r>
      <rPr>
        <i/>
        <u/>
        <sz val="11"/>
        <color theme="1"/>
        <rFont val="Arial"/>
        <family val="2"/>
      </rPr>
      <t>gup1</t>
    </r>
    <r>
      <rPr>
        <i/>
        <sz val="11"/>
        <color theme="1"/>
        <rFont val="Arial"/>
        <family val="2"/>
      </rPr>
      <t xml:space="preserve">*, </t>
    </r>
    <r>
      <rPr>
        <i/>
        <u/>
        <sz val="11"/>
        <color theme="1"/>
        <rFont val="Arial"/>
        <family val="2"/>
      </rPr>
      <t>pep3</t>
    </r>
    <r>
      <rPr>
        <i/>
        <sz val="11"/>
        <color theme="1"/>
        <rFont val="Arial"/>
        <family val="2"/>
      </rPr>
      <t xml:space="preserve">*, pdr16*, </t>
    </r>
    <r>
      <rPr>
        <i/>
        <u/>
        <sz val="11"/>
        <color theme="1"/>
        <rFont val="Arial"/>
        <family val="2"/>
      </rPr>
      <t>vps5</t>
    </r>
    <r>
      <rPr>
        <i/>
        <sz val="11"/>
        <color theme="1"/>
        <rFont val="Arial"/>
        <family val="2"/>
      </rPr>
      <t xml:space="preserve">, </t>
    </r>
    <r>
      <rPr>
        <i/>
        <u val="double"/>
        <sz val="11"/>
        <color theme="1"/>
        <rFont val="Arial"/>
        <family val="2"/>
      </rPr>
      <t>inp53</t>
    </r>
    <r>
      <rPr>
        <i/>
        <sz val="11"/>
        <color theme="1"/>
        <rFont val="Arial"/>
        <family val="2"/>
      </rPr>
      <t xml:space="preserve">*, </t>
    </r>
    <r>
      <rPr>
        <i/>
        <u/>
        <sz val="11"/>
        <color theme="1"/>
        <rFont val="Arial"/>
        <family val="2"/>
      </rPr>
      <t>vps30</t>
    </r>
    <r>
      <rPr>
        <i/>
        <sz val="11"/>
        <color theme="1"/>
        <rFont val="Arial"/>
        <family val="2"/>
      </rPr>
      <t xml:space="preserve">*, </t>
    </r>
    <r>
      <rPr>
        <i/>
        <u val="double"/>
        <sz val="11"/>
        <color theme="1"/>
        <rFont val="Arial"/>
        <family val="2"/>
      </rPr>
      <t>sso1</t>
    </r>
    <r>
      <rPr>
        <i/>
        <sz val="11"/>
        <color theme="1"/>
        <rFont val="Arial"/>
        <family val="2"/>
      </rPr>
      <t>*</t>
    </r>
  </si>
  <si>
    <r>
      <t xml:space="preserve">spf1*, </t>
    </r>
    <r>
      <rPr>
        <i/>
        <u val="double"/>
        <sz val="11"/>
        <color theme="1"/>
        <rFont val="Arial"/>
        <family val="2"/>
      </rPr>
      <t>pex1</t>
    </r>
    <r>
      <rPr>
        <i/>
        <sz val="11"/>
        <color theme="1"/>
        <rFont val="Arial"/>
        <family val="2"/>
      </rPr>
      <t xml:space="preserve">*, </t>
    </r>
    <r>
      <rPr>
        <i/>
        <u val="double"/>
        <sz val="11"/>
        <color theme="1"/>
        <rFont val="Arial"/>
        <family val="2"/>
      </rPr>
      <t>pex19</t>
    </r>
    <r>
      <rPr>
        <i/>
        <sz val="11"/>
        <color theme="1"/>
        <rFont val="Arial"/>
        <family val="2"/>
      </rPr>
      <t xml:space="preserve">*, </t>
    </r>
    <r>
      <rPr>
        <i/>
        <u/>
        <sz val="11"/>
        <color theme="1"/>
        <rFont val="Arial"/>
        <family val="2"/>
      </rPr>
      <t>hxt3</t>
    </r>
    <r>
      <rPr>
        <i/>
        <sz val="11"/>
        <color theme="1"/>
        <rFont val="Arial"/>
        <family val="2"/>
      </rPr>
      <t xml:space="preserve">, </t>
    </r>
    <r>
      <rPr>
        <i/>
        <u val="double"/>
        <sz val="11"/>
        <color theme="1"/>
        <rFont val="Arial"/>
        <family val="2"/>
      </rPr>
      <t>nhx1</t>
    </r>
    <r>
      <rPr>
        <i/>
        <sz val="11"/>
        <color theme="1"/>
        <rFont val="Arial"/>
        <family val="2"/>
      </rPr>
      <t xml:space="preserve">*, </t>
    </r>
    <r>
      <rPr>
        <i/>
        <u val="double"/>
        <sz val="11"/>
        <color theme="1"/>
        <rFont val="Arial"/>
        <family val="2"/>
      </rPr>
      <t>cla4</t>
    </r>
    <r>
      <rPr>
        <i/>
        <sz val="11"/>
        <color theme="1"/>
        <rFont val="Arial"/>
        <family val="2"/>
      </rPr>
      <t>*</t>
    </r>
  </si>
  <si>
    <r>
      <rPr>
        <i/>
        <u val="double"/>
        <sz val="11"/>
        <color theme="1"/>
        <rFont val="Arial"/>
        <family val="2"/>
      </rPr>
      <t>pmt2</t>
    </r>
    <r>
      <rPr>
        <i/>
        <sz val="11"/>
        <color theme="1"/>
        <rFont val="Arial"/>
        <family val="2"/>
      </rPr>
      <t xml:space="preserve">*, </t>
    </r>
    <r>
      <rPr>
        <i/>
        <u val="double"/>
        <sz val="11"/>
        <color theme="1"/>
        <rFont val="Arial"/>
        <family val="2"/>
      </rPr>
      <t>sak1</t>
    </r>
    <r>
      <rPr>
        <i/>
        <sz val="11"/>
        <color theme="1"/>
        <rFont val="Arial"/>
        <family val="2"/>
      </rPr>
      <t xml:space="preserve">, </t>
    </r>
    <r>
      <rPr>
        <i/>
        <u/>
        <sz val="11"/>
        <color theme="1"/>
        <rFont val="Arial"/>
        <family val="2"/>
      </rPr>
      <t>ire1</t>
    </r>
    <r>
      <rPr>
        <i/>
        <sz val="11"/>
        <color theme="1"/>
        <rFont val="Arial"/>
        <family val="2"/>
      </rPr>
      <t xml:space="preserve">*, </t>
    </r>
    <r>
      <rPr>
        <i/>
        <u val="double"/>
        <sz val="11"/>
        <color theme="1"/>
        <rFont val="Arial"/>
        <family val="2"/>
      </rPr>
      <t>cwh41</t>
    </r>
    <r>
      <rPr>
        <i/>
        <sz val="11"/>
        <color theme="1"/>
        <rFont val="Arial"/>
        <family val="2"/>
      </rPr>
      <t xml:space="preserve">*, </t>
    </r>
    <r>
      <rPr>
        <i/>
        <u/>
        <sz val="11"/>
        <color theme="1"/>
        <rFont val="Arial"/>
        <family val="2"/>
      </rPr>
      <t>gup1</t>
    </r>
    <r>
      <rPr>
        <i/>
        <sz val="11"/>
        <color theme="1"/>
        <rFont val="Arial"/>
        <family val="2"/>
      </rPr>
      <t xml:space="preserve">*, </t>
    </r>
    <r>
      <rPr>
        <i/>
        <u/>
        <sz val="11"/>
        <color theme="1"/>
        <rFont val="Arial"/>
        <family val="2"/>
      </rPr>
      <t>cax4</t>
    </r>
    <r>
      <rPr>
        <i/>
        <sz val="11"/>
        <color theme="1"/>
        <rFont val="Arial"/>
        <family val="2"/>
      </rPr>
      <t xml:space="preserve">*, </t>
    </r>
    <r>
      <rPr>
        <i/>
        <u val="double"/>
        <sz val="11"/>
        <color theme="1"/>
        <rFont val="Arial"/>
        <family val="2"/>
      </rPr>
      <t>alg12</t>
    </r>
    <r>
      <rPr>
        <i/>
        <sz val="11"/>
        <color theme="1"/>
        <rFont val="Arial"/>
        <family val="2"/>
      </rPr>
      <t xml:space="preserve">*, </t>
    </r>
    <r>
      <rPr>
        <i/>
        <u val="double"/>
        <sz val="11"/>
        <color theme="1"/>
        <rFont val="Arial"/>
        <family val="2"/>
      </rPr>
      <t>alg8</t>
    </r>
    <r>
      <rPr>
        <i/>
        <sz val="11"/>
        <color theme="1"/>
        <rFont val="Arial"/>
        <family val="2"/>
      </rPr>
      <t xml:space="preserve">*, </t>
    </r>
    <r>
      <rPr>
        <i/>
        <u val="double"/>
        <sz val="11"/>
        <color theme="1"/>
        <rFont val="Arial"/>
        <family val="2"/>
      </rPr>
      <t>alg5</t>
    </r>
    <r>
      <rPr>
        <i/>
        <sz val="11"/>
        <color theme="1"/>
        <rFont val="Arial"/>
        <family val="2"/>
      </rPr>
      <t>*</t>
    </r>
  </si>
  <si>
    <r>
      <rPr>
        <i/>
        <u/>
        <sz val="11"/>
        <color theme="1"/>
        <rFont val="Arial"/>
        <family val="2"/>
      </rPr>
      <t>lsb5</t>
    </r>
    <r>
      <rPr>
        <i/>
        <sz val="11"/>
        <color theme="1"/>
        <rFont val="Arial"/>
        <family val="2"/>
      </rPr>
      <t xml:space="preserve">, </t>
    </r>
    <r>
      <rPr>
        <i/>
        <u val="double"/>
        <sz val="11"/>
        <color theme="1"/>
        <rFont val="Arial"/>
        <family val="2"/>
      </rPr>
      <t>inp53</t>
    </r>
    <r>
      <rPr>
        <i/>
        <sz val="11"/>
        <color theme="1"/>
        <rFont val="Arial"/>
        <family val="2"/>
      </rPr>
      <t>*</t>
    </r>
  </si>
  <si>
    <r>
      <rPr>
        <i/>
        <u/>
        <sz val="11"/>
        <color theme="1"/>
        <rFont val="Arial"/>
        <family val="2"/>
      </rPr>
      <t>mot2</t>
    </r>
    <r>
      <rPr>
        <i/>
        <sz val="11"/>
        <color theme="1"/>
        <rFont val="Arial"/>
        <family val="2"/>
      </rPr>
      <t xml:space="preserve">*, </t>
    </r>
    <r>
      <rPr>
        <i/>
        <u/>
        <sz val="11"/>
        <color theme="1"/>
        <rFont val="Arial"/>
        <family val="2"/>
      </rPr>
      <t>flo8</t>
    </r>
    <r>
      <rPr>
        <i/>
        <sz val="11"/>
        <color theme="1"/>
        <rFont val="Arial"/>
        <family val="2"/>
      </rPr>
      <t xml:space="preserve">, </t>
    </r>
    <r>
      <rPr>
        <i/>
        <u/>
        <sz val="11"/>
        <color theme="1"/>
        <rFont val="Arial"/>
        <family val="2"/>
      </rPr>
      <t>slt2</t>
    </r>
    <r>
      <rPr>
        <i/>
        <sz val="11"/>
        <color theme="1"/>
        <rFont val="Arial"/>
        <family val="2"/>
      </rPr>
      <t xml:space="preserve">*, elf1, </t>
    </r>
    <r>
      <rPr>
        <i/>
        <u val="double"/>
        <sz val="11"/>
        <color theme="1"/>
        <rFont val="Arial"/>
        <family val="2"/>
      </rPr>
      <t>hac1</t>
    </r>
    <r>
      <rPr>
        <i/>
        <sz val="11"/>
        <color theme="1"/>
        <rFont val="Arial"/>
        <family val="2"/>
      </rPr>
      <t xml:space="preserve">*, </t>
    </r>
    <r>
      <rPr>
        <i/>
        <u val="double"/>
        <sz val="11"/>
        <color theme="1"/>
        <rFont val="Arial"/>
        <family val="2"/>
      </rPr>
      <t>pex19</t>
    </r>
    <r>
      <rPr>
        <i/>
        <sz val="11"/>
        <color theme="1"/>
        <rFont val="Arial"/>
        <family val="2"/>
      </rPr>
      <t xml:space="preserve">*, </t>
    </r>
    <r>
      <rPr>
        <i/>
        <u val="double"/>
        <sz val="11"/>
        <color theme="1"/>
        <rFont val="Arial"/>
        <family val="2"/>
      </rPr>
      <t>ssd1</t>
    </r>
    <r>
      <rPr>
        <i/>
        <sz val="11"/>
        <color theme="1"/>
        <rFont val="Arial"/>
        <family val="2"/>
      </rPr>
      <t>*,</t>
    </r>
    <r>
      <rPr>
        <i/>
        <u/>
        <sz val="11"/>
        <color theme="1"/>
        <rFont val="Arial"/>
        <family val="2"/>
      </rPr>
      <t xml:space="preserve"> spt3</t>
    </r>
    <r>
      <rPr>
        <i/>
        <sz val="11"/>
        <color theme="1"/>
        <rFont val="Arial"/>
        <family val="2"/>
      </rPr>
      <t xml:space="preserve">*, </t>
    </r>
    <r>
      <rPr>
        <i/>
        <u/>
        <sz val="11"/>
        <color theme="1"/>
        <rFont val="Arial"/>
        <family val="2"/>
      </rPr>
      <t>ada2</t>
    </r>
    <r>
      <rPr>
        <i/>
        <sz val="11"/>
        <color theme="1"/>
        <rFont val="Arial"/>
        <family val="2"/>
      </rPr>
      <t xml:space="preserve">*, </t>
    </r>
    <r>
      <rPr>
        <i/>
        <u/>
        <sz val="11"/>
        <color theme="1"/>
        <rFont val="Arial"/>
        <family val="2"/>
      </rPr>
      <t>spt4</t>
    </r>
    <r>
      <rPr>
        <i/>
        <sz val="11"/>
        <color theme="1"/>
        <rFont val="Arial"/>
        <family val="2"/>
      </rPr>
      <t xml:space="preserve">*, zap1*, </t>
    </r>
    <r>
      <rPr>
        <i/>
        <u/>
        <sz val="11"/>
        <color theme="1"/>
        <rFont val="Arial"/>
        <family val="2"/>
      </rPr>
      <t>vps25</t>
    </r>
    <r>
      <rPr>
        <i/>
        <sz val="11"/>
        <color theme="1"/>
        <rFont val="Arial"/>
        <family val="2"/>
      </rPr>
      <t xml:space="preserve">*, rtt109*, </t>
    </r>
    <r>
      <rPr>
        <i/>
        <u/>
        <sz val="11"/>
        <color theme="1"/>
        <rFont val="Arial"/>
        <family val="2"/>
      </rPr>
      <t>sub1</t>
    </r>
    <r>
      <rPr>
        <i/>
        <sz val="11"/>
        <color theme="1"/>
        <rFont val="Arial"/>
        <family val="2"/>
      </rPr>
      <t xml:space="preserve">*, gas1*, </t>
    </r>
    <r>
      <rPr>
        <i/>
        <u/>
        <sz val="11"/>
        <color theme="1"/>
        <rFont val="Arial"/>
        <family val="2"/>
      </rPr>
      <t>yaf9</t>
    </r>
    <r>
      <rPr>
        <i/>
        <sz val="11"/>
        <color theme="1"/>
        <rFont val="Arial"/>
        <family val="2"/>
      </rPr>
      <t xml:space="preserve">*, </t>
    </r>
    <r>
      <rPr>
        <i/>
        <u/>
        <sz val="11"/>
        <color theme="1"/>
        <rFont val="Arial"/>
        <family val="2"/>
      </rPr>
      <t>eaf7</t>
    </r>
    <r>
      <rPr>
        <i/>
        <sz val="11"/>
        <color theme="1"/>
        <rFont val="Arial"/>
        <family val="2"/>
      </rPr>
      <t xml:space="preserve">*, </t>
    </r>
    <r>
      <rPr>
        <i/>
        <u val="double"/>
        <sz val="11"/>
        <color theme="1"/>
        <rFont val="Arial"/>
        <family val="2"/>
      </rPr>
      <t>ure2</t>
    </r>
    <r>
      <rPr>
        <i/>
        <sz val="11"/>
        <color theme="1"/>
        <rFont val="Arial"/>
        <family val="2"/>
      </rPr>
      <t xml:space="preserve">*, </t>
    </r>
    <r>
      <rPr>
        <i/>
        <u/>
        <sz val="11"/>
        <color theme="1"/>
        <rFont val="Arial"/>
        <family val="2"/>
      </rPr>
      <t>sip3</t>
    </r>
    <r>
      <rPr>
        <i/>
        <sz val="11"/>
        <color theme="1"/>
        <rFont val="Arial"/>
        <family val="2"/>
      </rPr>
      <t xml:space="preserve">, </t>
    </r>
    <r>
      <rPr>
        <i/>
        <u/>
        <sz val="11"/>
        <color theme="1"/>
        <rFont val="Arial"/>
        <family val="2"/>
      </rPr>
      <t>thp1</t>
    </r>
    <r>
      <rPr>
        <i/>
        <sz val="11"/>
        <color theme="1"/>
        <rFont val="Arial"/>
        <family val="2"/>
      </rPr>
      <t xml:space="preserve">*, </t>
    </r>
    <r>
      <rPr>
        <i/>
        <u/>
        <sz val="11"/>
        <color theme="1"/>
        <rFont val="Arial"/>
        <family val="2"/>
      </rPr>
      <t>hms1</t>
    </r>
    <r>
      <rPr>
        <i/>
        <sz val="11"/>
        <color theme="1"/>
        <rFont val="Arial"/>
        <family val="2"/>
      </rPr>
      <t xml:space="preserve">, npt1, uaf30, </t>
    </r>
    <r>
      <rPr>
        <i/>
        <u/>
        <sz val="11"/>
        <color theme="1"/>
        <rFont val="Arial"/>
        <family val="2"/>
      </rPr>
      <t>rlm1</t>
    </r>
    <r>
      <rPr>
        <i/>
        <sz val="11"/>
        <color theme="1"/>
        <rFont val="Arial"/>
        <family val="2"/>
      </rPr>
      <t xml:space="preserve">, </t>
    </r>
    <r>
      <rPr>
        <i/>
        <u/>
        <sz val="11"/>
        <color theme="1"/>
        <rFont val="Arial"/>
        <family val="2"/>
      </rPr>
      <t>taf14</t>
    </r>
    <r>
      <rPr>
        <i/>
        <sz val="11"/>
        <color theme="1"/>
        <rFont val="Arial"/>
        <family val="2"/>
      </rPr>
      <t>*</t>
    </r>
  </si>
  <si>
    <r>
      <rPr>
        <i/>
        <u val="double"/>
        <sz val="11"/>
        <color theme="1"/>
        <rFont val="Arial"/>
        <family val="2"/>
      </rPr>
      <t>rpl21A</t>
    </r>
    <r>
      <rPr>
        <i/>
        <sz val="11"/>
        <color theme="1"/>
        <rFont val="Arial"/>
        <family val="2"/>
      </rPr>
      <t xml:space="preserve">, mrpl6*, </t>
    </r>
    <r>
      <rPr>
        <i/>
        <u val="double"/>
        <sz val="11"/>
        <color theme="1"/>
        <rFont val="Arial"/>
        <family val="2"/>
      </rPr>
      <t>tef4</t>
    </r>
    <r>
      <rPr>
        <i/>
        <sz val="11"/>
        <color theme="1"/>
        <rFont val="Arial"/>
        <family val="2"/>
      </rPr>
      <t xml:space="preserve">*, </t>
    </r>
    <r>
      <rPr>
        <i/>
        <u val="double"/>
        <sz val="11"/>
        <color theme="1"/>
        <rFont val="Arial"/>
        <family val="2"/>
      </rPr>
      <t>rps29B</t>
    </r>
    <r>
      <rPr>
        <i/>
        <sz val="11"/>
        <color theme="1"/>
        <rFont val="Arial"/>
        <family val="2"/>
      </rPr>
      <t xml:space="preserve">, </t>
    </r>
    <r>
      <rPr>
        <i/>
        <u/>
        <sz val="11"/>
        <color theme="1"/>
        <rFont val="Arial"/>
        <family val="2"/>
      </rPr>
      <t>rpl13A</t>
    </r>
    <r>
      <rPr>
        <i/>
        <sz val="11"/>
        <color theme="1"/>
        <rFont val="Arial"/>
        <family val="2"/>
      </rPr>
      <t xml:space="preserve">, rpl35A*, </t>
    </r>
    <r>
      <rPr>
        <i/>
        <u val="double"/>
        <sz val="11"/>
        <color theme="1"/>
        <rFont val="Arial"/>
        <family val="2"/>
      </rPr>
      <t>ssd1</t>
    </r>
    <r>
      <rPr>
        <i/>
        <sz val="11"/>
        <color theme="1"/>
        <rFont val="Arial"/>
        <family val="2"/>
      </rPr>
      <t xml:space="preserve">*, </t>
    </r>
    <r>
      <rPr>
        <i/>
        <u val="double"/>
        <sz val="11"/>
        <color theme="1"/>
        <rFont val="Arial"/>
        <family val="2"/>
      </rPr>
      <t>tif4631</t>
    </r>
    <r>
      <rPr>
        <i/>
        <sz val="11"/>
        <color theme="1"/>
        <rFont val="Arial"/>
        <family val="2"/>
      </rPr>
      <t xml:space="preserve">*, </t>
    </r>
    <r>
      <rPr>
        <i/>
        <u val="double"/>
        <sz val="11"/>
        <color theme="1"/>
        <rFont val="Arial"/>
        <family val="2"/>
      </rPr>
      <t>msm1</t>
    </r>
    <r>
      <rPr>
        <i/>
        <sz val="11"/>
        <color theme="1"/>
        <rFont val="Arial"/>
        <family val="2"/>
      </rPr>
      <t xml:space="preserve">*, </t>
    </r>
    <r>
      <rPr>
        <i/>
        <u/>
        <sz val="11"/>
        <color theme="1"/>
        <rFont val="Arial"/>
        <family val="2"/>
      </rPr>
      <t>rsm27</t>
    </r>
    <r>
      <rPr>
        <i/>
        <sz val="11"/>
        <color theme="1"/>
        <rFont val="Arial"/>
        <family val="2"/>
      </rPr>
      <t xml:space="preserve">*, </t>
    </r>
    <r>
      <rPr>
        <i/>
        <u val="double"/>
        <sz val="11"/>
        <color theme="1"/>
        <rFont val="Arial"/>
        <family val="2"/>
      </rPr>
      <t>rps10A</t>
    </r>
    <r>
      <rPr>
        <i/>
        <sz val="11"/>
        <color theme="1"/>
        <rFont val="Arial"/>
        <family val="2"/>
      </rPr>
      <t xml:space="preserve">*, </t>
    </r>
    <r>
      <rPr>
        <i/>
        <u/>
        <sz val="11"/>
        <color theme="1"/>
        <rFont val="Arial"/>
        <family val="2"/>
      </rPr>
      <t>rpl20B</t>
    </r>
    <r>
      <rPr>
        <i/>
        <sz val="11"/>
        <color theme="1"/>
        <rFont val="Arial"/>
        <family val="2"/>
      </rPr>
      <t xml:space="preserve">, </t>
    </r>
    <r>
      <rPr>
        <i/>
        <u/>
        <sz val="11"/>
        <color theme="1"/>
        <rFont val="Arial"/>
        <family val="2"/>
      </rPr>
      <t>rps12</t>
    </r>
    <r>
      <rPr>
        <i/>
        <sz val="11"/>
        <color theme="1"/>
        <rFont val="Arial"/>
        <family val="2"/>
      </rPr>
      <t xml:space="preserve">  </t>
    </r>
  </si>
  <si>
    <r>
      <rPr>
        <i/>
        <u val="double"/>
        <sz val="11"/>
        <color theme="1"/>
        <rFont val="Arial"/>
        <family val="2"/>
      </rPr>
      <t>rot2</t>
    </r>
    <r>
      <rPr>
        <i/>
        <sz val="11"/>
        <color theme="1"/>
        <rFont val="Arial"/>
        <family val="2"/>
      </rPr>
      <t xml:space="preserve">*, ycp4, spf1*, mrpl6*, </t>
    </r>
    <r>
      <rPr>
        <i/>
        <u val="double"/>
        <sz val="11"/>
        <color theme="1"/>
        <rFont val="Arial"/>
        <family val="2"/>
      </rPr>
      <t>tef4</t>
    </r>
    <r>
      <rPr>
        <i/>
        <sz val="11"/>
        <color theme="1"/>
        <rFont val="Arial"/>
        <family val="2"/>
      </rPr>
      <t xml:space="preserve">*, </t>
    </r>
    <r>
      <rPr>
        <i/>
        <u/>
        <sz val="11"/>
        <color theme="1"/>
        <rFont val="Arial"/>
        <family val="2"/>
      </rPr>
      <t>rad27</t>
    </r>
    <r>
      <rPr>
        <i/>
        <sz val="11"/>
        <color theme="1"/>
        <rFont val="Arial"/>
        <family val="2"/>
      </rPr>
      <t xml:space="preserve">*, rma1, </t>
    </r>
    <r>
      <rPr>
        <i/>
        <u val="double"/>
        <sz val="11"/>
        <color theme="1"/>
        <rFont val="Arial"/>
        <family val="2"/>
      </rPr>
      <t>vps1</t>
    </r>
    <r>
      <rPr>
        <i/>
        <sz val="11"/>
        <color theme="1"/>
        <rFont val="Arial"/>
        <family val="2"/>
      </rPr>
      <t xml:space="preserve">*, </t>
    </r>
    <r>
      <rPr>
        <i/>
        <u/>
        <sz val="11"/>
        <color theme="1"/>
        <rFont val="Arial"/>
        <family val="2"/>
      </rPr>
      <t>wwm1</t>
    </r>
    <r>
      <rPr>
        <i/>
        <sz val="11"/>
        <color theme="1"/>
        <rFont val="Arial"/>
        <family val="2"/>
      </rPr>
      <t xml:space="preserve">, </t>
    </r>
    <r>
      <rPr>
        <i/>
        <u val="double"/>
        <sz val="11"/>
        <color theme="1"/>
        <rFont val="Arial"/>
        <family val="2"/>
      </rPr>
      <t>fab1</t>
    </r>
    <r>
      <rPr>
        <i/>
        <sz val="11"/>
        <color theme="1"/>
        <rFont val="Arial"/>
        <family val="2"/>
      </rPr>
      <t xml:space="preserve">*, vms1*, </t>
    </r>
    <r>
      <rPr>
        <i/>
        <u val="double"/>
        <sz val="11"/>
        <color theme="1"/>
        <rFont val="Arial"/>
        <family val="2"/>
      </rPr>
      <t>tif4631</t>
    </r>
    <r>
      <rPr>
        <i/>
        <sz val="11"/>
        <color theme="1"/>
        <rFont val="Arial"/>
        <family val="2"/>
      </rPr>
      <t xml:space="preserve">*, </t>
    </r>
    <r>
      <rPr>
        <i/>
        <u val="double"/>
        <sz val="11"/>
        <color theme="1"/>
        <rFont val="Arial"/>
        <family val="2"/>
      </rPr>
      <t>msm1</t>
    </r>
    <r>
      <rPr>
        <i/>
        <sz val="11"/>
        <color theme="1"/>
        <rFont val="Arial"/>
        <family val="2"/>
      </rPr>
      <t xml:space="preserve">*, </t>
    </r>
    <r>
      <rPr>
        <i/>
        <u/>
        <sz val="11"/>
        <color theme="1"/>
        <rFont val="Arial"/>
        <family val="2"/>
      </rPr>
      <t>rsm27</t>
    </r>
    <r>
      <rPr>
        <i/>
        <sz val="11"/>
        <color theme="1"/>
        <rFont val="Arial"/>
        <family val="2"/>
      </rPr>
      <t xml:space="preserve">*, </t>
    </r>
    <r>
      <rPr>
        <i/>
        <u/>
        <sz val="11"/>
        <color theme="1"/>
        <rFont val="Arial"/>
        <family val="2"/>
      </rPr>
      <t>opi3</t>
    </r>
    <r>
      <rPr>
        <i/>
        <sz val="11"/>
        <color theme="1"/>
        <rFont val="Arial"/>
        <family val="2"/>
      </rPr>
      <t xml:space="preserve">, aim36, gas1*, </t>
    </r>
    <r>
      <rPr>
        <i/>
        <u/>
        <sz val="11"/>
        <color theme="1"/>
        <rFont val="Arial"/>
        <family val="2"/>
      </rPr>
      <t>pus4</t>
    </r>
    <r>
      <rPr>
        <i/>
        <sz val="11"/>
        <color theme="1"/>
        <rFont val="Arial"/>
        <family val="2"/>
      </rPr>
      <t xml:space="preserve">*, gyp1, </t>
    </r>
    <r>
      <rPr>
        <i/>
        <u/>
        <sz val="11"/>
        <color theme="1"/>
        <rFont val="Arial"/>
        <family val="2"/>
      </rPr>
      <t>pdr5</t>
    </r>
    <r>
      <rPr>
        <i/>
        <sz val="11"/>
        <color theme="1"/>
        <rFont val="Arial"/>
        <family val="2"/>
      </rPr>
      <t xml:space="preserve">, mcp1, </t>
    </r>
    <r>
      <rPr>
        <i/>
        <u/>
        <sz val="11"/>
        <color theme="1"/>
        <rFont val="Arial"/>
        <family val="2"/>
      </rPr>
      <t>suv3</t>
    </r>
    <r>
      <rPr>
        <i/>
        <sz val="11"/>
        <color theme="1"/>
        <rFont val="Arial"/>
        <family val="2"/>
      </rPr>
      <t>*, new1*, nce102*</t>
    </r>
  </si>
  <si>
    <t>percent total  conserved in vertebrates</t>
  </si>
  <si>
    <t>percent of total that are associated with human disease</t>
  </si>
  <si>
    <t>Total%human disease</t>
  </si>
  <si>
    <t>No of H. sapiens  Homologs assoc wi/disease</t>
  </si>
  <si>
    <t>Net% Human Homologs</t>
  </si>
  <si>
    <t>Net % Disease Associated</t>
  </si>
  <si>
    <t>Net% Disease/homo</t>
  </si>
  <si>
    <r>
      <rPr>
        <i/>
        <u val="double"/>
        <sz val="11"/>
        <color theme="1"/>
        <rFont val="Arial"/>
        <family val="2"/>
      </rPr>
      <t>tpd3</t>
    </r>
    <r>
      <rPr>
        <i/>
        <sz val="11"/>
        <color theme="1"/>
        <rFont val="Arial"/>
        <family val="2"/>
      </rPr>
      <t xml:space="preserve">*, iml3*, </t>
    </r>
    <r>
      <rPr>
        <i/>
        <u val="double"/>
        <sz val="11"/>
        <color theme="1"/>
        <rFont val="Arial"/>
        <family val="2"/>
      </rPr>
      <t>cdc10</t>
    </r>
    <r>
      <rPr>
        <i/>
        <sz val="11"/>
        <color theme="1"/>
        <rFont val="Arial"/>
        <family val="2"/>
      </rPr>
      <t xml:space="preserve">*,  sic1*, cnm67, </t>
    </r>
    <r>
      <rPr>
        <i/>
        <u val="double"/>
        <sz val="11"/>
        <color theme="1"/>
        <rFont val="Arial"/>
        <family val="2"/>
      </rPr>
      <t>irc15</t>
    </r>
    <r>
      <rPr>
        <i/>
        <sz val="11"/>
        <color theme="1"/>
        <rFont val="Arial"/>
        <family val="2"/>
      </rPr>
      <t xml:space="preserve">, </t>
    </r>
    <r>
      <rPr>
        <i/>
        <u/>
        <sz val="11"/>
        <color theme="1"/>
        <rFont val="Arial"/>
        <family val="2"/>
      </rPr>
      <t>rrd2</t>
    </r>
    <r>
      <rPr>
        <i/>
        <sz val="11"/>
        <color theme="1"/>
        <rFont val="Arial"/>
        <family val="2"/>
      </rPr>
      <t xml:space="preserve"> </t>
    </r>
  </si>
  <si>
    <r>
      <t xml:space="preserve">iml3*, </t>
    </r>
    <r>
      <rPr>
        <i/>
        <u val="double"/>
        <sz val="11"/>
        <color theme="1"/>
        <rFont val="Arial"/>
        <family val="2"/>
      </rPr>
      <t>rad51</t>
    </r>
    <r>
      <rPr>
        <i/>
        <sz val="11"/>
        <color theme="1"/>
        <rFont val="Arial"/>
        <family val="2"/>
      </rPr>
      <t xml:space="preserve">*, </t>
    </r>
    <r>
      <rPr>
        <i/>
        <u val="double"/>
        <sz val="11"/>
        <color theme="1"/>
        <rFont val="Arial"/>
        <family val="2"/>
      </rPr>
      <t>ime2</t>
    </r>
    <r>
      <rPr>
        <i/>
        <sz val="11"/>
        <color theme="1"/>
        <rFont val="Arial"/>
        <family val="2"/>
      </rPr>
      <t xml:space="preserve">, </t>
    </r>
    <r>
      <rPr>
        <i/>
        <u val="double"/>
        <sz val="11"/>
        <color theme="1"/>
        <rFont val="Arial"/>
        <family val="2"/>
      </rPr>
      <t>irc15</t>
    </r>
    <r>
      <rPr>
        <i/>
        <sz val="11"/>
        <color theme="1"/>
        <rFont val="Arial"/>
        <family val="2"/>
      </rPr>
      <t xml:space="preserve">*, </t>
    </r>
    <r>
      <rPr>
        <i/>
        <u val="double"/>
        <sz val="11"/>
        <color theme="1"/>
        <rFont val="Arial"/>
        <family val="2"/>
      </rPr>
      <t>cdc10</t>
    </r>
    <r>
      <rPr>
        <i/>
        <sz val="11"/>
        <color theme="1"/>
        <rFont val="Arial"/>
        <family val="2"/>
      </rPr>
      <t xml:space="preserve">*, ssp1, swf1*, </t>
    </r>
    <r>
      <rPr>
        <i/>
        <u/>
        <sz val="11"/>
        <color theme="1"/>
        <rFont val="Arial"/>
        <family val="2"/>
      </rPr>
      <t>rsc1*</t>
    </r>
    <r>
      <rPr>
        <i/>
        <sz val="11"/>
        <color theme="1"/>
        <rFont val="Arial"/>
        <family val="2"/>
      </rPr>
      <t xml:space="preserve">, osw2, </t>
    </r>
    <r>
      <rPr>
        <i/>
        <u val="double"/>
        <sz val="11"/>
        <color theme="1"/>
        <rFont val="Arial"/>
        <family val="2"/>
      </rPr>
      <t>mre11</t>
    </r>
    <r>
      <rPr>
        <i/>
        <sz val="11"/>
        <color theme="1"/>
        <rFont val="Arial"/>
        <family val="2"/>
      </rPr>
      <t>*</t>
    </r>
  </si>
  <si>
    <r>
      <t xml:space="preserve">ldb7*, </t>
    </r>
    <r>
      <rPr>
        <i/>
        <u val="double"/>
        <sz val="11"/>
        <color theme="1"/>
        <rFont val="Arial"/>
        <family val="2"/>
      </rPr>
      <t>bem2</t>
    </r>
    <r>
      <rPr>
        <i/>
        <sz val="11"/>
        <color theme="1"/>
        <rFont val="Arial"/>
        <family val="2"/>
      </rPr>
      <t xml:space="preserve">*, </t>
    </r>
    <r>
      <rPr>
        <i/>
        <u val="double"/>
        <sz val="11"/>
        <color theme="1"/>
        <rFont val="Arial"/>
        <family val="2"/>
      </rPr>
      <t>pkh3</t>
    </r>
    <r>
      <rPr>
        <i/>
        <sz val="11"/>
        <color theme="1"/>
        <rFont val="Arial"/>
        <family val="2"/>
      </rPr>
      <t xml:space="preserve">*, gon7*, </t>
    </r>
    <r>
      <rPr>
        <i/>
        <u val="double"/>
        <sz val="11"/>
        <color theme="1"/>
        <rFont val="Arial"/>
        <family val="2"/>
      </rPr>
      <t>sla2</t>
    </r>
    <r>
      <rPr>
        <i/>
        <sz val="11"/>
        <color theme="1"/>
        <rFont val="Arial"/>
        <family val="2"/>
      </rPr>
      <t xml:space="preserve">*, </t>
    </r>
    <r>
      <rPr>
        <i/>
        <u/>
        <sz val="11"/>
        <color theme="1"/>
        <rFont val="Arial"/>
        <family val="2"/>
      </rPr>
      <t>vma9</t>
    </r>
    <r>
      <rPr>
        <i/>
        <sz val="11"/>
        <color theme="1"/>
        <rFont val="Arial"/>
        <family val="2"/>
      </rPr>
      <t xml:space="preserve">*, yeh2, </t>
    </r>
    <r>
      <rPr>
        <i/>
        <u/>
        <sz val="11"/>
        <color theme="1"/>
        <rFont val="Arial"/>
        <family val="2"/>
      </rPr>
      <t>osh3</t>
    </r>
    <r>
      <rPr>
        <i/>
        <sz val="11"/>
        <color theme="1"/>
        <rFont val="Arial"/>
        <family val="2"/>
      </rPr>
      <t xml:space="preserve">*, </t>
    </r>
    <r>
      <rPr>
        <i/>
        <u val="double"/>
        <sz val="11"/>
        <color theme="1"/>
        <rFont val="Arial"/>
        <family val="2"/>
      </rPr>
      <t>ste4</t>
    </r>
    <r>
      <rPr>
        <i/>
        <sz val="11"/>
        <color theme="1"/>
        <rFont val="Arial"/>
        <family val="2"/>
      </rPr>
      <t xml:space="preserve">, </t>
    </r>
    <r>
      <rPr>
        <i/>
        <u val="double"/>
        <sz val="11"/>
        <color theme="1"/>
        <rFont val="Arial"/>
        <family val="2"/>
      </rPr>
      <t>cdc10</t>
    </r>
    <r>
      <rPr>
        <i/>
        <sz val="11"/>
        <color theme="1"/>
        <rFont val="Arial"/>
        <family val="2"/>
      </rPr>
      <t xml:space="preserve">*, bud20, </t>
    </r>
    <r>
      <rPr>
        <i/>
        <u val="double"/>
        <sz val="11"/>
        <color theme="1"/>
        <rFont val="Arial"/>
        <family val="2"/>
      </rPr>
      <t>hof1</t>
    </r>
    <r>
      <rPr>
        <i/>
        <sz val="11"/>
        <color theme="1"/>
        <rFont val="Arial"/>
        <family val="2"/>
      </rPr>
      <t xml:space="preserve">*, bud25*, prm1, </t>
    </r>
    <r>
      <rPr>
        <i/>
        <u/>
        <sz val="11"/>
        <color theme="1"/>
        <rFont val="Arial"/>
        <family val="2"/>
      </rPr>
      <t>sac7</t>
    </r>
    <r>
      <rPr>
        <i/>
        <sz val="11"/>
        <color theme="1"/>
        <rFont val="Arial"/>
        <family val="2"/>
      </rPr>
      <t>*</t>
    </r>
  </si>
  <si>
    <r>
      <t xml:space="preserve">ldb7*, </t>
    </r>
    <r>
      <rPr>
        <i/>
        <u/>
        <sz val="11"/>
        <color theme="1"/>
        <rFont val="Arial"/>
        <family val="2"/>
      </rPr>
      <t>vps72</t>
    </r>
    <r>
      <rPr>
        <i/>
        <sz val="11"/>
        <color theme="1"/>
        <rFont val="Arial"/>
        <family val="2"/>
      </rPr>
      <t xml:space="preserve">, </t>
    </r>
    <r>
      <rPr>
        <i/>
        <u/>
        <sz val="11"/>
        <color theme="1"/>
        <rFont val="Arial"/>
        <family val="2"/>
      </rPr>
      <t>rsc1</t>
    </r>
    <r>
      <rPr>
        <i/>
        <sz val="11"/>
        <color theme="1"/>
        <rFont val="Arial"/>
        <family val="2"/>
      </rPr>
      <t xml:space="preserve">*, </t>
    </r>
    <r>
      <rPr>
        <i/>
        <u/>
        <sz val="11"/>
        <color theme="1"/>
        <rFont val="Arial"/>
        <family val="2"/>
      </rPr>
      <t>swi3</t>
    </r>
    <r>
      <rPr>
        <i/>
        <sz val="11"/>
        <color theme="1"/>
        <rFont val="Arial"/>
        <family val="2"/>
      </rPr>
      <t xml:space="preserve">*, arp6, </t>
    </r>
    <r>
      <rPr>
        <i/>
        <u val="double"/>
        <sz val="11"/>
        <color theme="1"/>
        <rFont val="Arial"/>
        <family val="2"/>
      </rPr>
      <t>bdf1</t>
    </r>
    <r>
      <rPr>
        <i/>
        <sz val="11"/>
        <color theme="1"/>
        <rFont val="Arial"/>
        <family val="2"/>
      </rPr>
      <t xml:space="preserve">*, </t>
    </r>
    <r>
      <rPr>
        <i/>
        <u/>
        <sz val="11"/>
        <color theme="1"/>
        <rFont val="Arial"/>
        <family val="2"/>
      </rPr>
      <t>npl6</t>
    </r>
    <r>
      <rPr>
        <i/>
        <sz val="11"/>
        <color theme="1"/>
        <rFont val="Arial"/>
        <family val="2"/>
      </rPr>
      <t xml:space="preserve">*, </t>
    </r>
    <r>
      <rPr>
        <i/>
        <u/>
        <sz val="11"/>
        <color theme="1"/>
        <rFont val="Arial"/>
        <family val="2"/>
      </rPr>
      <t>yaf9</t>
    </r>
    <r>
      <rPr>
        <i/>
        <sz val="11"/>
        <color theme="1"/>
        <rFont val="Arial"/>
        <family val="2"/>
      </rPr>
      <t xml:space="preserve">*, ref2*, </t>
    </r>
    <r>
      <rPr>
        <i/>
        <u/>
        <sz val="11"/>
        <color theme="1"/>
        <rFont val="Arial"/>
        <family val="2"/>
      </rPr>
      <t>snf12</t>
    </r>
    <r>
      <rPr>
        <i/>
        <sz val="11"/>
        <color theme="1"/>
        <rFont val="Arial"/>
        <family val="2"/>
      </rPr>
      <t xml:space="preserve">*, fui1*, </t>
    </r>
    <r>
      <rPr>
        <i/>
        <u/>
        <sz val="11"/>
        <color theme="1"/>
        <rFont val="Arial"/>
        <family val="2"/>
      </rPr>
      <t>yng2</t>
    </r>
    <r>
      <rPr>
        <i/>
        <sz val="11"/>
        <color theme="1"/>
        <rFont val="Arial"/>
        <family val="2"/>
      </rPr>
      <t xml:space="preserve">*, spt10*, </t>
    </r>
    <r>
      <rPr>
        <i/>
        <u val="double"/>
        <sz val="11"/>
        <color theme="1"/>
        <rFont val="Arial"/>
        <family val="2"/>
      </rPr>
      <t>pkh3</t>
    </r>
    <r>
      <rPr>
        <i/>
        <sz val="11"/>
        <color theme="1"/>
        <rFont val="Arial"/>
        <family val="2"/>
      </rPr>
      <t xml:space="preserve">*, </t>
    </r>
    <r>
      <rPr>
        <i/>
        <u/>
        <sz val="11"/>
        <color theme="1"/>
        <rFont val="Arial"/>
        <family val="2"/>
      </rPr>
      <t>sgf29</t>
    </r>
    <r>
      <rPr>
        <i/>
        <sz val="11"/>
        <color theme="1"/>
        <rFont val="Arial"/>
        <family val="2"/>
      </rPr>
      <t xml:space="preserve">*, </t>
    </r>
    <r>
      <rPr>
        <i/>
        <u/>
        <sz val="11"/>
        <color theme="1"/>
        <rFont val="Arial"/>
        <family val="2"/>
      </rPr>
      <t>ada2</t>
    </r>
    <r>
      <rPr>
        <i/>
        <sz val="11"/>
        <color theme="1"/>
        <rFont val="Arial"/>
        <family val="2"/>
      </rPr>
      <t xml:space="preserve">*, </t>
    </r>
    <r>
      <rPr>
        <i/>
        <u/>
        <sz val="11"/>
        <color theme="1"/>
        <rFont val="Arial"/>
        <family val="2"/>
      </rPr>
      <t>rkr1</t>
    </r>
    <r>
      <rPr>
        <i/>
        <sz val="11"/>
        <color theme="1"/>
        <rFont val="Arial"/>
        <family val="2"/>
      </rPr>
      <t xml:space="preserve">*, </t>
    </r>
    <r>
      <rPr>
        <i/>
        <u/>
        <sz val="11"/>
        <color theme="1"/>
        <rFont val="Arial"/>
        <family val="2"/>
      </rPr>
      <t>bre2</t>
    </r>
  </si>
  <si>
    <r>
      <rPr>
        <i/>
        <u/>
        <sz val="11"/>
        <color theme="1"/>
        <rFont val="Arial"/>
        <family val="2"/>
      </rPr>
      <t>yng2</t>
    </r>
    <r>
      <rPr>
        <i/>
        <sz val="11"/>
        <color theme="1"/>
        <rFont val="Arial"/>
        <family val="2"/>
      </rPr>
      <t xml:space="preserve">*, </t>
    </r>
    <r>
      <rPr>
        <i/>
        <u val="double"/>
        <sz val="11"/>
        <color theme="1"/>
        <rFont val="Arial"/>
        <family val="2"/>
      </rPr>
      <t>rad30</t>
    </r>
    <r>
      <rPr>
        <i/>
        <sz val="11"/>
        <color theme="1"/>
        <rFont val="Arial"/>
        <family val="2"/>
      </rPr>
      <t xml:space="preserve">*, </t>
    </r>
    <r>
      <rPr>
        <i/>
        <u/>
        <sz val="11"/>
        <color theme="1"/>
        <rFont val="Arial"/>
        <family val="2"/>
      </rPr>
      <t>rsc1</t>
    </r>
    <r>
      <rPr>
        <i/>
        <sz val="11"/>
        <color theme="1"/>
        <rFont val="Arial"/>
        <family val="2"/>
      </rPr>
      <t xml:space="preserve">*, spt10*, slx4, </t>
    </r>
    <r>
      <rPr>
        <i/>
        <u val="double"/>
        <sz val="11"/>
        <color theme="1"/>
        <rFont val="Arial"/>
        <family val="2"/>
      </rPr>
      <t>bdf1</t>
    </r>
    <r>
      <rPr>
        <i/>
        <sz val="11"/>
        <color theme="1"/>
        <rFont val="Arial"/>
        <family val="2"/>
      </rPr>
      <t xml:space="preserve">*, rad33, </t>
    </r>
    <r>
      <rPr>
        <i/>
        <u val="double"/>
        <sz val="11"/>
        <color theme="1"/>
        <rFont val="Arial"/>
        <family val="2"/>
      </rPr>
      <t>mre11</t>
    </r>
    <r>
      <rPr>
        <i/>
        <sz val="11"/>
        <color theme="1"/>
        <rFont val="Arial"/>
        <family val="2"/>
      </rPr>
      <t xml:space="preserve">*, </t>
    </r>
    <r>
      <rPr>
        <i/>
        <u/>
        <sz val="11"/>
        <color theme="1"/>
        <rFont val="Arial"/>
        <family val="2"/>
      </rPr>
      <t>yaf9</t>
    </r>
    <r>
      <rPr>
        <i/>
        <sz val="11"/>
        <color theme="1"/>
        <rFont val="Arial"/>
        <family val="2"/>
      </rPr>
      <t xml:space="preserve">*, fyv6, bud25*, </t>
    </r>
    <r>
      <rPr>
        <i/>
        <u val="double"/>
        <sz val="11"/>
        <color theme="1"/>
        <rFont val="Arial"/>
        <family val="2"/>
      </rPr>
      <t>rad51</t>
    </r>
    <r>
      <rPr>
        <i/>
        <sz val="11"/>
        <color theme="1"/>
        <rFont val="Arial"/>
        <family val="2"/>
      </rPr>
      <t xml:space="preserve">*, </t>
    </r>
    <r>
      <rPr>
        <i/>
        <u/>
        <sz val="11"/>
        <color theme="1"/>
        <rFont val="Arial"/>
        <family val="2"/>
      </rPr>
      <t>rpb4</t>
    </r>
    <r>
      <rPr>
        <i/>
        <sz val="11"/>
        <color theme="1"/>
        <rFont val="Arial"/>
        <family val="2"/>
      </rPr>
      <t xml:space="preserve">*, </t>
    </r>
    <r>
      <rPr>
        <i/>
        <u/>
        <sz val="11"/>
        <color theme="1"/>
        <rFont val="Arial"/>
        <family val="2"/>
      </rPr>
      <t>ctk1</t>
    </r>
    <r>
      <rPr>
        <i/>
        <sz val="11"/>
        <color theme="1"/>
        <rFont val="Arial"/>
        <family val="2"/>
      </rPr>
      <t xml:space="preserve">*, </t>
    </r>
    <r>
      <rPr>
        <i/>
        <u val="double"/>
        <sz val="11"/>
        <color theme="1"/>
        <rFont val="Arial"/>
        <family val="2"/>
      </rPr>
      <t>hof1</t>
    </r>
    <r>
      <rPr>
        <i/>
        <sz val="11"/>
        <color theme="1"/>
        <rFont val="Arial"/>
        <family val="2"/>
      </rPr>
      <t xml:space="preserve">*, </t>
    </r>
    <r>
      <rPr>
        <i/>
        <u/>
        <sz val="11"/>
        <color theme="1"/>
        <rFont val="Arial"/>
        <family val="2"/>
      </rPr>
      <t>npl6</t>
    </r>
    <r>
      <rPr>
        <i/>
        <sz val="11"/>
        <color theme="1"/>
        <rFont val="Arial"/>
        <family val="2"/>
      </rPr>
      <t xml:space="preserve">*, </t>
    </r>
    <r>
      <rPr>
        <i/>
        <u val="double"/>
        <sz val="11"/>
        <color theme="1"/>
        <rFont val="Arial"/>
        <family val="2"/>
      </rPr>
      <t>hnt3</t>
    </r>
  </si>
  <si>
    <r>
      <rPr>
        <i/>
        <u val="double"/>
        <sz val="11"/>
        <color theme="1"/>
        <rFont val="Arial"/>
        <family val="2"/>
      </rPr>
      <t>erg4</t>
    </r>
    <r>
      <rPr>
        <i/>
        <sz val="11"/>
        <color theme="1"/>
        <rFont val="Arial"/>
        <family val="2"/>
      </rPr>
      <t xml:space="preserve">*, </t>
    </r>
    <r>
      <rPr>
        <i/>
        <u/>
        <sz val="11"/>
        <color theme="1"/>
        <rFont val="Arial"/>
        <family val="2"/>
      </rPr>
      <t>erg6</t>
    </r>
    <r>
      <rPr>
        <i/>
        <sz val="11"/>
        <color theme="1"/>
        <rFont val="Arial"/>
        <family val="2"/>
      </rPr>
      <t xml:space="preserve">*, </t>
    </r>
    <r>
      <rPr>
        <i/>
        <u val="double"/>
        <sz val="11"/>
        <color theme="1"/>
        <rFont val="Arial"/>
        <family val="2"/>
      </rPr>
      <t>erg2</t>
    </r>
    <r>
      <rPr>
        <i/>
        <sz val="11"/>
        <color theme="1"/>
        <rFont val="Arial"/>
        <family val="2"/>
      </rPr>
      <t xml:space="preserve">*, </t>
    </r>
    <r>
      <rPr>
        <i/>
        <u val="double"/>
        <sz val="11"/>
        <color theme="1"/>
        <rFont val="Arial"/>
        <family val="2"/>
      </rPr>
      <t>erg24</t>
    </r>
    <r>
      <rPr>
        <i/>
        <sz val="11"/>
        <color theme="1"/>
        <rFont val="Arial"/>
        <family val="2"/>
      </rPr>
      <t xml:space="preserve">* , </t>
    </r>
    <r>
      <rPr>
        <i/>
        <u val="double"/>
        <sz val="11"/>
        <color theme="1"/>
        <rFont val="Arial"/>
        <family val="2"/>
      </rPr>
      <t>erg5</t>
    </r>
    <r>
      <rPr>
        <i/>
        <sz val="11"/>
        <color theme="1"/>
        <rFont val="Arial"/>
        <family val="2"/>
      </rPr>
      <t xml:space="preserve">*, </t>
    </r>
    <r>
      <rPr>
        <i/>
        <u val="double"/>
        <sz val="11"/>
        <color theme="1"/>
        <rFont val="Arial"/>
        <family val="2"/>
      </rPr>
      <t>mot3</t>
    </r>
    <r>
      <rPr>
        <i/>
        <sz val="11"/>
        <color theme="1"/>
        <rFont val="Arial"/>
        <family val="2"/>
      </rPr>
      <t>*</t>
    </r>
  </si>
  <si>
    <r>
      <rPr>
        <i/>
        <u/>
        <sz val="11"/>
        <color theme="1"/>
        <rFont val="Arial"/>
        <family val="2"/>
      </rPr>
      <t>sac1</t>
    </r>
    <r>
      <rPr>
        <i/>
        <sz val="11"/>
        <color theme="1"/>
        <rFont val="Arial"/>
        <family val="2"/>
      </rPr>
      <t xml:space="preserve">*, </t>
    </r>
    <r>
      <rPr>
        <i/>
        <u val="double"/>
        <sz val="11"/>
        <color theme="1"/>
        <rFont val="Arial"/>
        <family val="2"/>
      </rPr>
      <t>erg4</t>
    </r>
    <r>
      <rPr>
        <i/>
        <sz val="11"/>
        <color theme="1"/>
        <rFont val="Arial"/>
        <family val="2"/>
      </rPr>
      <t xml:space="preserve">*, </t>
    </r>
    <r>
      <rPr>
        <i/>
        <u/>
        <sz val="11"/>
        <color theme="1"/>
        <rFont val="Arial"/>
        <family val="2"/>
      </rPr>
      <t>gup1</t>
    </r>
    <r>
      <rPr>
        <i/>
        <sz val="11"/>
        <color theme="1"/>
        <rFont val="Arial"/>
        <family val="2"/>
      </rPr>
      <t xml:space="preserve">*, </t>
    </r>
    <r>
      <rPr>
        <i/>
        <u/>
        <sz val="11"/>
        <color theme="1"/>
        <rFont val="Arial"/>
        <family val="2"/>
      </rPr>
      <t>arv1</t>
    </r>
    <r>
      <rPr>
        <i/>
        <sz val="11"/>
        <color theme="1"/>
        <rFont val="Arial"/>
        <family val="2"/>
      </rPr>
      <t xml:space="preserve">*, </t>
    </r>
    <r>
      <rPr>
        <i/>
        <u val="double"/>
        <sz val="11"/>
        <color theme="1"/>
        <rFont val="Arial"/>
        <family val="2"/>
      </rPr>
      <t>elo3</t>
    </r>
    <r>
      <rPr>
        <i/>
        <sz val="11"/>
        <color theme="1"/>
        <rFont val="Arial"/>
        <family val="2"/>
      </rPr>
      <t xml:space="preserve">, </t>
    </r>
    <r>
      <rPr>
        <i/>
        <u val="double"/>
        <sz val="11"/>
        <color theme="1"/>
        <rFont val="Arial"/>
        <family val="2"/>
      </rPr>
      <t>erg5</t>
    </r>
    <r>
      <rPr>
        <i/>
        <sz val="11"/>
        <color theme="1"/>
        <rFont val="Arial"/>
        <family val="2"/>
      </rPr>
      <t xml:space="preserve">*, pkr1, </t>
    </r>
    <r>
      <rPr>
        <i/>
        <u val="double"/>
        <sz val="11"/>
        <color theme="1"/>
        <rFont val="Arial"/>
        <family val="2"/>
      </rPr>
      <t>erg2</t>
    </r>
    <r>
      <rPr>
        <i/>
        <sz val="11"/>
        <color theme="1"/>
        <rFont val="Arial"/>
        <family val="2"/>
      </rPr>
      <t xml:space="preserve">*, </t>
    </r>
    <r>
      <rPr>
        <i/>
        <u val="double"/>
        <sz val="11"/>
        <color theme="1"/>
        <rFont val="Arial"/>
        <family val="2"/>
      </rPr>
      <t>erg24</t>
    </r>
    <r>
      <rPr>
        <i/>
        <sz val="11"/>
        <color theme="1"/>
        <rFont val="Arial"/>
        <family val="2"/>
      </rPr>
      <t xml:space="preserve">*, </t>
    </r>
    <r>
      <rPr>
        <i/>
        <u val="double"/>
        <sz val="11"/>
        <color theme="1"/>
        <rFont val="Arial"/>
        <family val="2"/>
      </rPr>
      <t>vps45</t>
    </r>
    <r>
      <rPr>
        <i/>
        <sz val="11"/>
        <color theme="1"/>
        <rFont val="Arial"/>
        <family val="2"/>
      </rPr>
      <t xml:space="preserve">*, </t>
    </r>
    <r>
      <rPr>
        <i/>
        <u/>
        <sz val="11"/>
        <color theme="1"/>
        <rFont val="Arial"/>
        <family val="2"/>
      </rPr>
      <t>pep3</t>
    </r>
    <r>
      <rPr>
        <i/>
        <sz val="11"/>
        <color theme="1"/>
        <rFont val="Arial"/>
        <family val="2"/>
      </rPr>
      <t xml:space="preserve">*, </t>
    </r>
    <r>
      <rPr>
        <i/>
        <u/>
        <sz val="11"/>
        <color theme="1"/>
        <rFont val="Arial"/>
        <family val="2"/>
      </rPr>
      <t>pep5</t>
    </r>
    <r>
      <rPr>
        <i/>
        <sz val="11"/>
        <color theme="1"/>
        <rFont val="Arial"/>
        <family val="2"/>
      </rPr>
      <t xml:space="preserve">*, </t>
    </r>
    <r>
      <rPr>
        <i/>
        <u/>
        <sz val="11"/>
        <color theme="1"/>
        <rFont val="Arial"/>
        <family val="2"/>
      </rPr>
      <t>vps16</t>
    </r>
    <r>
      <rPr>
        <i/>
        <sz val="11"/>
        <color theme="1"/>
        <rFont val="Arial"/>
        <family val="2"/>
      </rPr>
      <t xml:space="preserve">*, </t>
    </r>
    <r>
      <rPr>
        <i/>
        <u val="double"/>
        <sz val="11"/>
        <color theme="1"/>
        <rFont val="Arial"/>
        <family val="2"/>
      </rPr>
      <t>nup170</t>
    </r>
    <r>
      <rPr>
        <i/>
        <sz val="11"/>
        <color theme="1"/>
        <rFont val="Arial"/>
        <family val="2"/>
      </rPr>
      <t xml:space="preserve">*, </t>
    </r>
    <r>
      <rPr>
        <i/>
        <u val="double"/>
        <sz val="11"/>
        <color theme="1"/>
        <rFont val="Arial"/>
        <family val="2"/>
      </rPr>
      <t>stp22</t>
    </r>
    <r>
      <rPr>
        <i/>
        <sz val="11"/>
        <color theme="1"/>
        <rFont val="Arial"/>
        <family val="2"/>
      </rPr>
      <t xml:space="preserve">*, </t>
    </r>
    <r>
      <rPr>
        <i/>
        <u val="double"/>
        <sz val="11"/>
        <color theme="1"/>
        <rFont val="Arial"/>
        <family val="2"/>
      </rPr>
      <t>srn2</t>
    </r>
    <r>
      <rPr>
        <i/>
        <sz val="11"/>
        <color theme="1"/>
        <rFont val="Arial"/>
        <family val="2"/>
      </rPr>
      <t xml:space="preserve">*, </t>
    </r>
    <r>
      <rPr>
        <i/>
        <u/>
        <sz val="11"/>
        <color theme="1"/>
        <rFont val="Arial"/>
        <family val="2"/>
      </rPr>
      <t>npl6</t>
    </r>
    <r>
      <rPr>
        <i/>
        <sz val="11"/>
        <color theme="1"/>
        <rFont val="Arial"/>
        <family val="2"/>
      </rPr>
      <t xml:space="preserve">*, </t>
    </r>
    <r>
      <rPr>
        <i/>
        <u/>
        <sz val="11"/>
        <color theme="1"/>
        <rFont val="Arial"/>
        <family val="2"/>
      </rPr>
      <t>ydj1</t>
    </r>
    <r>
      <rPr>
        <i/>
        <sz val="11"/>
        <color theme="1"/>
        <rFont val="Arial"/>
        <family val="2"/>
      </rPr>
      <t xml:space="preserve">*, </t>
    </r>
    <r>
      <rPr>
        <i/>
        <u/>
        <sz val="11"/>
        <color theme="1"/>
        <rFont val="Arial"/>
        <family val="2"/>
      </rPr>
      <t>hsp82</t>
    </r>
    <r>
      <rPr>
        <i/>
        <sz val="11"/>
        <color theme="1"/>
        <rFont val="Arial"/>
        <family val="2"/>
      </rPr>
      <t xml:space="preserve">, </t>
    </r>
    <r>
      <rPr>
        <i/>
        <u/>
        <sz val="11"/>
        <color theme="1"/>
        <rFont val="Arial"/>
        <family val="2"/>
      </rPr>
      <t>caj1</t>
    </r>
    <r>
      <rPr>
        <i/>
        <sz val="11"/>
        <color theme="1"/>
        <rFont val="Arial"/>
        <family val="2"/>
      </rPr>
      <t xml:space="preserve">, </t>
    </r>
    <r>
      <rPr>
        <i/>
        <u/>
        <sz val="11"/>
        <color theme="1"/>
        <rFont val="Arial"/>
        <family val="2"/>
      </rPr>
      <t>clc1*</t>
    </r>
    <r>
      <rPr>
        <i/>
        <sz val="11"/>
        <color theme="1"/>
        <rFont val="Arial"/>
        <family val="2"/>
      </rPr>
      <t xml:space="preserve">, </t>
    </r>
    <r>
      <rPr>
        <i/>
        <u/>
        <sz val="11"/>
        <color theme="1"/>
        <rFont val="Arial"/>
        <family val="2"/>
      </rPr>
      <t>scj1</t>
    </r>
    <r>
      <rPr>
        <i/>
        <sz val="11"/>
        <color theme="1"/>
        <rFont val="Arial"/>
        <family val="2"/>
      </rPr>
      <t>, vps51*, psg1</t>
    </r>
  </si>
  <si>
    <r>
      <rPr>
        <i/>
        <u/>
        <sz val="11"/>
        <color theme="1"/>
        <rFont val="Arial"/>
        <family val="2"/>
      </rPr>
      <t>chc1</t>
    </r>
    <r>
      <rPr>
        <i/>
        <sz val="11"/>
        <color theme="1"/>
        <rFont val="Arial"/>
        <family val="2"/>
      </rPr>
      <t xml:space="preserve">, </t>
    </r>
    <r>
      <rPr>
        <i/>
        <u/>
        <sz val="11"/>
        <color theme="1"/>
        <rFont val="Arial"/>
        <family val="2"/>
      </rPr>
      <t>vma9</t>
    </r>
    <r>
      <rPr>
        <i/>
        <sz val="11"/>
        <color theme="1"/>
        <rFont val="Arial"/>
        <family val="2"/>
      </rPr>
      <t xml:space="preserve">*, </t>
    </r>
    <r>
      <rPr>
        <i/>
        <u/>
        <sz val="11"/>
        <color theme="1"/>
        <rFont val="Arial"/>
        <family val="2"/>
      </rPr>
      <t>vma7</t>
    </r>
    <r>
      <rPr>
        <i/>
        <sz val="11"/>
        <color theme="1"/>
        <rFont val="Arial"/>
        <family val="2"/>
      </rPr>
      <t xml:space="preserve">, </t>
    </r>
    <r>
      <rPr>
        <i/>
        <u/>
        <sz val="11"/>
        <color theme="1"/>
        <rFont val="Arial"/>
        <family val="2"/>
      </rPr>
      <t>pep3</t>
    </r>
    <r>
      <rPr>
        <i/>
        <sz val="11"/>
        <color theme="1"/>
        <rFont val="Arial"/>
        <family val="2"/>
      </rPr>
      <t xml:space="preserve">*, </t>
    </r>
    <r>
      <rPr>
        <i/>
        <u val="double"/>
        <sz val="11"/>
        <color theme="1"/>
        <rFont val="Arial"/>
        <family val="2"/>
      </rPr>
      <t>vps34</t>
    </r>
    <r>
      <rPr>
        <i/>
        <sz val="11"/>
        <color theme="1"/>
        <rFont val="Arial"/>
        <family val="2"/>
      </rPr>
      <t xml:space="preserve">*, </t>
    </r>
    <r>
      <rPr>
        <i/>
        <u/>
        <sz val="11"/>
        <color theme="1"/>
        <rFont val="Arial"/>
        <family val="2"/>
      </rPr>
      <t>vps20</t>
    </r>
    <r>
      <rPr>
        <i/>
        <sz val="11"/>
        <color theme="1"/>
        <rFont val="Arial"/>
        <family val="2"/>
      </rPr>
      <t xml:space="preserve">, </t>
    </r>
    <r>
      <rPr>
        <i/>
        <u/>
        <sz val="11"/>
        <color theme="1"/>
        <rFont val="Arial"/>
        <family val="2"/>
      </rPr>
      <t>pep5</t>
    </r>
    <r>
      <rPr>
        <i/>
        <sz val="11"/>
        <color theme="1"/>
        <rFont val="Arial"/>
        <family val="2"/>
      </rPr>
      <t xml:space="preserve">*, </t>
    </r>
    <r>
      <rPr>
        <i/>
        <u val="double"/>
        <sz val="11"/>
        <color theme="1"/>
        <rFont val="Arial"/>
        <family val="2"/>
      </rPr>
      <t>vph1</t>
    </r>
    <r>
      <rPr>
        <i/>
        <sz val="11"/>
        <color theme="1"/>
        <rFont val="Arial"/>
        <family val="2"/>
      </rPr>
      <t xml:space="preserve">, vph2, </t>
    </r>
    <r>
      <rPr>
        <i/>
        <u/>
        <sz val="11"/>
        <color theme="1"/>
        <rFont val="Arial"/>
        <family val="2"/>
      </rPr>
      <t>vps16</t>
    </r>
    <r>
      <rPr>
        <i/>
        <sz val="11"/>
        <color theme="1"/>
        <rFont val="Arial"/>
        <family val="2"/>
      </rPr>
      <t xml:space="preserve">*, swf1*, </t>
    </r>
    <r>
      <rPr>
        <i/>
        <u/>
        <sz val="11"/>
        <color theme="1"/>
        <rFont val="Arial"/>
        <family val="2"/>
      </rPr>
      <t>gup1</t>
    </r>
    <r>
      <rPr>
        <i/>
        <sz val="11"/>
        <color theme="1"/>
        <rFont val="Arial"/>
        <family val="2"/>
      </rPr>
      <t xml:space="preserve">*, </t>
    </r>
    <r>
      <rPr>
        <i/>
        <u/>
        <sz val="11"/>
        <color theme="1"/>
        <rFont val="Arial"/>
        <family val="2"/>
      </rPr>
      <t>arv1</t>
    </r>
    <r>
      <rPr>
        <i/>
        <sz val="11"/>
        <color theme="1"/>
        <rFont val="Arial"/>
        <family val="2"/>
      </rPr>
      <t xml:space="preserve">*, </t>
    </r>
    <r>
      <rPr>
        <i/>
        <u/>
        <sz val="11"/>
        <color theme="1"/>
        <rFont val="Arial"/>
        <family val="2"/>
      </rPr>
      <t>ydj1</t>
    </r>
    <r>
      <rPr>
        <i/>
        <sz val="11"/>
        <color theme="1"/>
        <rFont val="Arial"/>
        <family val="2"/>
      </rPr>
      <t xml:space="preserve">*, </t>
    </r>
    <r>
      <rPr>
        <i/>
        <u/>
        <sz val="11"/>
        <color theme="1"/>
        <rFont val="Arial"/>
        <family val="2"/>
      </rPr>
      <t>pdr5</t>
    </r>
    <r>
      <rPr>
        <i/>
        <sz val="11"/>
        <color theme="1"/>
        <rFont val="Arial"/>
        <family val="2"/>
      </rPr>
      <t xml:space="preserve">*, </t>
    </r>
    <r>
      <rPr>
        <i/>
        <u val="double"/>
        <sz val="11"/>
        <color theme="1"/>
        <rFont val="Arial"/>
        <family val="2"/>
      </rPr>
      <t>sch9</t>
    </r>
    <r>
      <rPr>
        <i/>
        <sz val="11"/>
        <color theme="1"/>
        <rFont val="Arial"/>
        <family val="2"/>
      </rPr>
      <t xml:space="preserve">*, atg17*, </t>
    </r>
    <r>
      <rPr>
        <i/>
        <u val="double"/>
        <sz val="11"/>
        <color theme="1"/>
        <rFont val="Arial"/>
        <family val="2"/>
      </rPr>
      <t>stp22</t>
    </r>
    <r>
      <rPr>
        <i/>
        <sz val="11"/>
        <color theme="1"/>
        <rFont val="Arial"/>
        <family val="2"/>
      </rPr>
      <t xml:space="preserve">*, tul1*, </t>
    </r>
    <r>
      <rPr>
        <i/>
        <u val="double"/>
        <sz val="11"/>
        <color theme="1"/>
        <rFont val="Arial"/>
        <family val="2"/>
      </rPr>
      <t>srn2</t>
    </r>
    <r>
      <rPr>
        <i/>
        <sz val="11"/>
        <color theme="1"/>
        <rFont val="Arial"/>
        <family val="2"/>
      </rPr>
      <t xml:space="preserve">*, </t>
    </r>
    <r>
      <rPr>
        <i/>
        <u val="double"/>
        <sz val="11"/>
        <color theme="1"/>
        <rFont val="Arial"/>
        <family val="2"/>
      </rPr>
      <t>vps45</t>
    </r>
    <r>
      <rPr>
        <i/>
        <sz val="11"/>
        <color theme="1"/>
        <rFont val="Arial"/>
        <family val="2"/>
      </rPr>
      <t xml:space="preserve">*, vps62, clc1*, </t>
    </r>
    <r>
      <rPr>
        <i/>
        <u/>
        <sz val="11"/>
        <color theme="1"/>
        <rFont val="Arial"/>
        <family val="2"/>
      </rPr>
      <t xml:space="preserve">vma11*, </t>
    </r>
    <r>
      <rPr>
        <i/>
        <sz val="11"/>
        <color theme="1"/>
        <rFont val="Arial"/>
        <family val="2"/>
      </rPr>
      <t xml:space="preserve">vps51*, </t>
    </r>
    <r>
      <rPr>
        <i/>
        <u/>
        <sz val="11"/>
        <color theme="1"/>
        <rFont val="Arial"/>
        <family val="2"/>
      </rPr>
      <t>env7</t>
    </r>
  </si>
  <si>
    <r>
      <rPr>
        <i/>
        <u val="double"/>
        <sz val="11"/>
        <color theme="1"/>
        <rFont val="Arial"/>
        <family val="2"/>
      </rPr>
      <t>nup170</t>
    </r>
    <r>
      <rPr>
        <i/>
        <sz val="11"/>
        <color theme="1"/>
        <rFont val="Arial"/>
        <family val="2"/>
      </rPr>
      <t xml:space="preserve">*, </t>
    </r>
    <r>
      <rPr>
        <i/>
        <u/>
        <sz val="11"/>
        <color theme="1"/>
        <rFont val="Arial"/>
        <family val="2"/>
      </rPr>
      <t>rpb4</t>
    </r>
    <r>
      <rPr>
        <i/>
        <sz val="11"/>
        <color theme="1"/>
        <rFont val="Arial"/>
        <family val="2"/>
      </rPr>
      <t xml:space="preserve">*, </t>
    </r>
    <r>
      <rPr>
        <i/>
        <u/>
        <sz val="11"/>
        <color theme="1"/>
        <rFont val="Arial"/>
        <family val="2"/>
      </rPr>
      <t>npl6</t>
    </r>
    <r>
      <rPr>
        <i/>
        <sz val="11"/>
        <color theme="1"/>
        <rFont val="Arial"/>
        <family val="2"/>
      </rPr>
      <t xml:space="preserve">*, </t>
    </r>
  </si>
  <si>
    <r>
      <rPr>
        <i/>
        <u val="double"/>
        <sz val="11"/>
        <color theme="1"/>
        <rFont val="Arial"/>
        <family val="2"/>
      </rPr>
      <t>sch9</t>
    </r>
    <r>
      <rPr>
        <i/>
        <sz val="11"/>
        <color theme="1"/>
        <rFont val="Arial"/>
        <family val="2"/>
      </rPr>
      <t xml:space="preserve">*, gad1, tps2*, </t>
    </r>
    <r>
      <rPr>
        <i/>
        <u/>
        <sz val="11"/>
        <color theme="1"/>
        <rFont val="Arial"/>
        <family val="2"/>
      </rPr>
      <t>rpb4</t>
    </r>
    <r>
      <rPr>
        <i/>
        <sz val="11"/>
        <color theme="1"/>
        <rFont val="Arial"/>
        <family val="2"/>
      </rPr>
      <t xml:space="preserve">*, wsc2*, sic1*, atg17*, </t>
    </r>
    <r>
      <rPr>
        <i/>
        <u/>
        <sz val="11"/>
        <color theme="1"/>
        <rFont val="Arial"/>
        <family val="2"/>
      </rPr>
      <t>snf12</t>
    </r>
    <r>
      <rPr>
        <i/>
        <sz val="11"/>
        <color theme="1"/>
        <rFont val="Arial"/>
        <family val="2"/>
      </rPr>
      <t xml:space="preserve">*, </t>
    </r>
    <r>
      <rPr>
        <i/>
        <u/>
        <sz val="11"/>
        <color theme="1"/>
        <rFont val="Arial"/>
        <family val="2"/>
      </rPr>
      <t>hal5</t>
    </r>
  </si>
  <si>
    <r>
      <t xml:space="preserve">pus5*, </t>
    </r>
    <r>
      <rPr>
        <i/>
        <u/>
        <sz val="11"/>
        <color theme="1"/>
        <rFont val="Arial"/>
        <family val="2"/>
      </rPr>
      <t>ctk1</t>
    </r>
    <r>
      <rPr>
        <i/>
        <sz val="11"/>
        <color theme="1"/>
        <rFont val="Arial"/>
        <family val="2"/>
      </rPr>
      <t xml:space="preserve">*,  ref2*, </t>
    </r>
    <r>
      <rPr>
        <i/>
        <u/>
        <sz val="11"/>
        <color theme="1"/>
        <rFont val="Arial"/>
        <family val="2"/>
      </rPr>
      <t>rtt103</t>
    </r>
    <r>
      <rPr>
        <i/>
        <sz val="11"/>
        <color theme="1"/>
        <rFont val="Arial"/>
        <family val="2"/>
      </rPr>
      <t xml:space="preserve">*, </t>
    </r>
    <r>
      <rPr>
        <i/>
        <u/>
        <sz val="11"/>
        <color theme="1"/>
        <rFont val="Arial"/>
        <family val="2"/>
      </rPr>
      <t>rpb4</t>
    </r>
    <r>
      <rPr>
        <i/>
        <sz val="11"/>
        <color theme="1"/>
        <rFont val="Arial"/>
        <family val="2"/>
      </rPr>
      <t xml:space="preserve">*, </t>
    </r>
    <r>
      <rPr>
        <i/>
        <u/>
        <sz val="11"/>
        <color theme="1"/>
        <rFont val="Arial"/>
        <family val="2"/>
      </rPr>
      <t>trm9</t>
    </r>
    <r>
      <rPr>
        <i/>
        <sz val="11"/>
        <color theme="1"/>
        <rFont val="Arial"/>
        <family val="2"/>
      </rPr>
      <t xml:space="preserve">, </t>
    </r>
    <r>
      <rPr>
        <i/>
        <u val="double"/>
        <sz val="11"/>
        <color theme="1"/>
        <rFont val="Arial"/>
        <family val="2"/>
      </rPr>
      <t>elp4</t>
    </r>
    <r>
      <rPr>
        <i/>
        <sz val="11"/>
        <color theme="1"/>
        <rFont val="Arial"/>
        <family val="2"/>
      </rPr>
      <t xml:space="preserve">, </t>
    </r>
    <r>
      <rPr>
        <i/>
        <u val="double"/>
        <sz val="11"/>
        <color theme="1"/>
        <rFont val="Arial"/>
        <family val="2"/>
      </rPr>
      <t>hrp1</t>
    </r>
    <r>
      <rPr>
        <i/>
        <sz val="11"/>
        <color theme="1"/>
        <rFont val="Arial"/>
        <family val="2"/>
      </rPr>
      <t xml:space="preserve">, </t>
    </r>
    <r>
      <rPr>
        <i/>
        <u val="double"/>
        <sz val="11"/>
        <color theme="1"/>
        <rFont val="Arial"/>
        <family val="2"/>
      </rPr>
      <t>rnh203</t>
    </r>
  </si>
  <si>
    <r>
      <rPr>
        <i/>
        <u val="double"/>
        <sz val="11"/>
        <color theme="1"/>
        <rFont val="Arial"/>
        <family val="2"/>
      </rPr>
      <t>stp22</t>
    </r>
    <r>
      <rPr>
        <i/>
        <sz val="11"/>
        <color theme="1"/>
        <rFont val="Arial"/>
        <family val="2"/>
      </rPr>
      <t xml:space="preserve">*, tul1*, </t>
    </r>
    <r>
      <rPr>
        <i/>
        <u val="double"/>
        <sz val="11"/>
        <color theme="1"/>
        <rFont val="Arial"/>
        <family val="2"/>
      </rPr>
      <t>ubr1</t>
    </r>
    <r>
      <rPr>
        <i/>
        <sz val="11"/>
        <color theme="1"/>
        <rFont val="Arial"/>
        <family val="2"/>
      </rPr>
      <t xml:space="preserve">, </t>
    </r>
    <r>
      <rPr>
        <i/>
        <u/>
        <sz val="11"/>
        <color theme="1"/>
        <rFont val="Arial"/>
        <family val="2"/>
      </rPr>
      <t>pep5</t>
    </r>
    <r>
      <rPr>
        <i/>
        <sz val="11"/>
        <color theme="1"/>
        <rFont val="Arial"/>
        <family val="2"/>
      </rPr>
      <t xml:space="preserve">*, </t>
    </r>
    <r>
      <rPr>
        <i/>
        <u/>
        <sz val="11"/>
        <color theme="1"/>
        <rFont val="Arial"/>
        <family val="2"/>
      </rPr>
      <t>rkr1</t>
    </r>
    <r>
      <rPr>
        <i/>
        <sz val="11"/>
        <color theme="1"/>
        <rFont val="Arial"/>
        <family val="2"/>
      </rPr>
      <t xml:space="preserve">*, </t>
    </r>
    <r>
      <rPr>
        <i/>
        <u/>
        <sz val="11"/>
        <color theme="1"/>
        <rFont val="Arial"/>
        <family val="2"/>
      </rPr>
      <t>vhs3</t>
    </r>
    <r>
      <rPr>
        <i/>
        <sz val="11"/>
        <color theme="1"/>
        <rFont val="Arial"/>
        <family val="2"/>
      </rPr>
      <t xml:space="preserve">, </t>
    </r>
    <r>
      <rPr>
        <i/>
        <u val="double"/>
        <sz val="11"/>
        <color theme="1"/>
        <rFont val="Arial"/>
        <family val="2"/>
      </rPr>
      <t>cdc10</t>
    </r>
    <r>
      <rPr>
        <i/>
        <sz val="11"/>
        <color theme="1"/>
        <rFont val="Arial"/>
        <family val="2"/>
      </rPr>
      <t xml:space="preserve">*, </t>
    </r>
    <r>
      <rPr>
        <i/>
        <u/>
        <sz val="11"/>
        <color theme="1"/>
        <rFont val="Arial"/>
        <family val="2"/>
      </rPr>
      <t>osh3</t>
    </r>
    <r>
      <rPr>
        <i/>
        <sz val="11"/>
        <color theme="1"/>
        <rFont val="Arial"/>
        <family val="2"/>
      </rPr>
      <t xml:space="preserve">*, slm1*, </t>
    </r>
    <r>
      <rPr>
        <i/>
        <u/>
        <sz val="11"/>
        <color theme="1"/>
        <rFont val="Arial"/>
        <family val="2"/>
      </rPr>
      <t>sac1</t>
    </r>
    <r>
      <rPr>
        <i/>
        <sz val="11"/>
        <color theme="1"/>
        <rFont val="Arial"/>
        <family val="2"/>
      </rPr>
      <t xml:space="preserve">*, </t>
    </r>
    <r>
      <rPr>
        <i/>
        <u/>
        <sz val="11"/>
        <color theme="1"/>
        <rFont val="Arial"/>
        <family val="2"/>
      </rPr>
      <t>gup1</t>
    </r>
    <r>
      <rPr>
        <i/>
        <sz val="11"/>
        <color theme="1"/>
        <rFont val="Arial"/>
        <family val="2"/>
      </rPr>
      <t xml:space="preserve">*, </t>
    </r>
    <r>
      <rPr>
        <i/>
        <u/>
        <sz val="11"/>
        <color theme="1"/>
        <rFont val="Arial"/>
        <family val="2"/>
      </rPr>
      <t>pep3</t>
    </r>
    <r>
      <rPr>
        <i/>
        <sz val="11"/>
        <color theme="1"/>
        <rFont val="Arial"/>
        <family val="2"/>
      </rPr>
      <t xml:space="preserve">*, </t>
    </r>
    <r>
      <rPr>
        <i/>
        <u val="double"/>
        <sz val="11"/>
        <color theme="1"/>
        <rFont val="Arial"/>
        <family val="2"/>
      </rPr>
      <t>vps34</t>
    </r>
    <r>
      <rPr>
        <i/>
        <sz val="11"/>
        <color theme="1"/>
        <rFont val="Arial"/>
        <family val="2"/>
      </rPr>
      <t xml:space="preserve">*, </t>
    </r>
    <r>
      <rPr>
        <i/>
        <u/>
        <sz val="11"/>
        <color theme="1"/>
        <rFont val="Arial"/>
        <family val="2"/>
      </rPr>
      <t>arv1</t>
    </r>
    <r>
      <rPr>
        <i/>
        <sz val="11"/>
        <color theme="1"/>
        <rFont val="Arial"/>
        <family val="2"/>
      </rPr>
      <t xml:space="preserve">*, </t>
    </r>
    <r>
      <rPr>
        <i/>
        <u/>
        <sz val="11"/>
        <color theme="1"/>
        <rFont val="Arial"/>
        <family val="2"/>
      </rPr>
      <t>vps16</t>
    </r>
    <r>
      <rPr>
        <i/>
        <sz val="11"/>
        <color theme="1"/>
        <rFont val="Arial"/>
        <family val="2"/>
      </rPr>
      <t xml:space="preserve">*, </t>
    </r>
    <r>
      <rPr>
        <i/>
        <u val="double"/>
        <sz val="11"/>
        <color theme="1"/>
        <rFont val="Arial"/>
        <family val="2"/>
      </rPr>
      <t>pde2</t>
    </r>
  </si>
  <si>
    <r>
      <t xml:space="preserve">fui1*, nha1, </t>
    </r>
    <r>
      <rPr>
        <i/>
        <u/>
        <sz val="11"/>
        <color theme="1"/>
        <rFont val="Arial"/>
        <family val="2"/>
      </rPr>
      <t>arv1</t>
    </r>
    <r>
      <rPr>
        <i/>
        <sz val="11"/>
        <color theme="1"/>
        <rFont val="Arial"/>
        <family val="2"/>
      </rPr>
      <t xml:space="preserve">*, atp14*, </t>
    </r>
    <r>
      <rPr>
        <i/>
        <u/>
        <sz val="11"/>
        <color theme="1"/>
        <rFont val="Arial"/>
        <family val="2"/>
      </rPr>
      <t>vma9</t>
    </r>
    <r>
      <rPr>
        <i/>
        <sz val="11"/>
        <color theme="1"/>
        <rFont val="Arial"/>
        <family val="2"/>
      </rPr>
      <t xml:space="preserve">*, hxt12, </t>
    </r>
    <r>
      <rPr>
        <i/>
        <u/>
        <sz val="11"/>
        <color theme="1"/>
        <rFont val="Arial"/>
        <family val="2"/>
      </rPr>
      <t>vma11*</t>
    </r>
  </si>
  <si>
    <r>
      <t xml:space="preserve">anp1, tps2*, och1, </t>
    </r>
    <r>
      <rPr>
        <i/>
        <u/>
        <sz val="11"/>
        <color theme="1"/>
        <rFont val="Arial"/>
        <family val="2"/>
      </rPr>
      <t>gup1</t>
    </r>
    <r>
      <rPr>
        <i/>
        <sz val="11"/>
        <color theme="1"/>
        <rFont val="Arial"/>
        <family val="2"/>
      </rPr>
      <t xml:space="preserve">*, </t>
    </r>
    <r>
      <rPr>
        <i/>
        <u/>
        <sz val="11"/>
        <color theme="1"/>
        <rFont val="Arial"/>
        <family val="2"/>
      </rPr>
      <t>swi3</t>
    </r>
    <r>
      <rPr>
        <i/>
        <sz val="11"/>
        <color theme="1"/>
        <rFont val="Arial"/>
        <family val="2"/>
      </rPr>
      <t xml:space="preserve">*, gpd1, </t>
    </r>
    <r>
      <rPr>
        <i/>
        <u val="double"/>
        <sz val="11"/>
        <color theme="1"/>
        <rFont val="Arial"/>
        <family val="2"/>
      </rPr>
      <t>pgi1</t>
    </r>
    <r>
      <rPr>
        <i/>
        <sz val="11"/>
        <color theme="1"/>
        <rFont val="Arial"/>
        <family val="2"/>
      </rPr>
      <t xml:space="preserve">, </t>
    </r>
    <r>
      <rPr>
        <i/>
        <u/>
        <sz val="11"/>
        <color theme="1"/>
        <rFont val="Arial"/>
        <family val="2"/>
      </rPr>
      <t>mgl2</t>
    </r>
  </si>
  <si>
    <r>
      <t xml:space="preserve">swf1*, </t>
    </r>
    <r>
      <rPr>
        <i/>
        <u val="double"/>
        <sz val="11"/>
        <color theme="1"/>
        <rFont val="Arial"/>
        <family val="2"/>
      </rPr>
      <t>hof1</t>
    </r>
    <r>
      <rPr>
        <i/>
        <sz val="11"/>
        <color theme="1"/>
        <rFont val="Arial"/>
        <family val="2"/>
      </rPr>
      <t xml:space="preserve">*, </t>
    </r>
    <r>
      <rPr>
        <i/>
        <u val="double"/>
        <sz val="11"/>
        <color theme="1"/>
        <rFont val="Arial"/>
        <family val="2"/>
      </rPr>
      <t>sla2</t>
    </r>
    <r>
      <rPr>
        <i/>
        <sz val="11"/>
        <color theme="1"/>
        <rFont val="Arial"/>
        <family val="2"/>
      </rPr>
      <t xml:space="preserve">*, </t>
    </r>
    <r>
      <rPr>
        <i/>
        <u val="double"/>
        <sz val="11"/>
        <color theme="1"/>
        <rFont val="Arial"/>
        <family val="2"/>
      </rPr>
      <t>bem2</t>
    </r>
    <r>
      <rPr>
        <i/>
        <sz val="11"/>
        <color theme="1"/>
        <rFont val="Arial"/>
        <family val="2"/>
      </rPr>
      <t xml:space="preserve">*, slm1*, wsc2*, </t>
    </r>
    <r>
      <rPr>
        <i/>
        <u/>
        <sz val="11"/>
        <color theme="1"/>
        <rFont val="Arial"/>
        <family val="2"/>
      </rPr>
      <t>she4</t>
    </r>
    <r>
      <rPr>
        <i/>
        <sz val="11"/>
        <color theme="1"/>
        <rFont val="Arial"/>
        <family val="2"/>
      </rPr>
      <t xml:space="preserve">, </t>
    </r>
    <r>
      <rPr>
        <i/>
        <u/>
        <sz val="11"/>
        <color theme="1"/>
        <rFont val="Arial"/>
        <family val="2"/>
      </rPr>
      <t>sac7*</t>
    </r>
  </si>
  <si>
    <r>
      <rPr>
        <i/>
        <u val="double"/>
        <sz val="11"/>
        <color theme="1"/>
        <rFont val="Arial"/>
        <family val="2"/>
      </rPr>
      <t>tpd3</t>
    </r>
    <r>
      <rPr>
        <i/>
        <sz val="11"/>
        <color theme="1"/>
        <rFont val="Arial"/>
        <family val="2"/>
      </rPr>
      <t xml:space="preserve">*,ldb7*, </t>
    </r>
    <r>
      <rPr>
        <i/>
        <u/>
        <sz val="11"/>
        <color theme="1"/>
        <rFont val="Arial"/>
        <family val="2"/>
      </rPr>
      <t>sgf29</t>
    </r>
    <r>
      <rPr>
        <i/>
        <sz val="11"/>
        <color theme="1"/>
        <rFont val="Arial"/>
        <family val="2"/>
      </rPr>
      <t xml:space="preserve">*, </t>
    </r>
    <r>
      <rPr>
        <i/>
        <u val="double"/>
        <sz val="11"/>
        <color theme="1"/>
        <rFont val="Arial"/>
        <family val="2"/>
      </rPr>
      <t>sch9</t>
    </r>
    <r>
      <rPr>
        <i/>
        <sz val="11"/>
        <color theme="1"/>
        <rFont val="Arial"/>
        <family val="2"/>
      </rPr>
      <t xml:space="preserve">*, </t>
    </r>
    <r>
      <rPr>
        <i/>
        <u/>
        <sz val="11"/>
        <color theme="1"/>
        <rFont val="Arial"/>
        <family val="2"/>
      </rPr>
      <t>ctk1</t>
    </r>
    <r>
      <rPr>
        <i/>
        <sz val="11"/>
        <color theme="1"/>
        <rFont val="Arial"/>
        <family val="2"/>
      </rPr>
      <t xml:space="preserve">*, med2, ref2*, </t>
    </r>
    <r>
      <rPr>
        <i/>
        <u/>
        <sz val="11"/>
        <color theme="1"/>
        <rFont val="Arial"/>
        <family val="2"/>
      </rPr>
      <t>rtt103</t>
    </r>
    <r>
      <rPr>
        <i/>
        <sz val="11"/>
        <color theme="1"/>
        <rFont val="Arial"/>
        <family val="2"/>
      </rPr>
      <t xml:space="preserve">*, </t>
    </r>
    <r>
      <rPr>
        <i/>
        <u/>
        <sz val="11"/>
        <color theme="1"/>
        <rFont val="Arial"/>
        <family val="2"/>
      </rPr>
      <t>ada2</t>
    </r>
    <r>
      <rPr>
        <i/>
        <sz val="11"/>
        <color theme="1"/>
        <rFont val="Arial"/>
        <family val="2"/>
      </rPr>
      <t xml:space="preserve">*, spt10*, </t>
    </r>
    <r>
      <rPr>
        <i/>
        <u/>
        <sz val="11"/>
        <color theme="1"/>
        <rFont val="Arial"/>
        <family val="2"/>
      </rPr>
      <t>rpb4</t>
    </r>
    <r>
      <rPr>
        <i/>
        <sz val="11"/>
        <color theme="1"/>
        <rFont val="Arial"/>
        <family val="2"/>
      </rPr>
      <t xml:space="preserve">*, </t>
    </r>
    <r>
      <rPr>
        <i/>
        <u/>
        <sz val="11"/>
        <color theme="1"/>
        <rFont val="Arial"/>
        <family val="2"/>
      </rPr>
      <t>swi3</t>
    </r>
    <r>
      <rPr>
        <i/>
        <sz val="11"/>
        <color theme="1"/>
        <rFont val="Arial"/>
        <family val="2"/>
      </rPr>
      <t xml:space="preserve">*, gon7*, </t>
    </r>
    <r>
      <rPr>
        <i/>
        <u val="double"/>
        <sz val="11"/>
        <color theme="1"/>
        <rFont val="Arial"/>
        <family val="2"/>
      </rPr>
      <t>bdf1</t>
    </r>
    <r>
      <rPr>
        <i/>
        <sz val="11"/>
        <color theme="1"/>
        <rFont val="Arial"/>
        <family val="2"/>
      </rPr>
      <t xml:space="preserve">*, mac1, </t>
    </r>
    <r>
      <rPr>
        <i/>
        <u val="double"/>
        <sz val="11"/>
        <color theme="1"/>
        <rFont val="Arial"/>
        <family val="2"/>
      </rPr>
      <t>mot3</t>
    </r>
    <r>
      <rPr>
        <i/>
        <sz val="11"/>
        <color theme="1"/>
        <rFont val="Arial"/>
        <family val="2"/>
      </rPr>
      <t xml:space="preserve">*, </t>
    </r>
    <r>
      <rPr>
        <i/>
        <u/>
        <sz val="11"/>
        <color theme="1"/>
        <rFont val="Arial"/>
        <family val="2"/>
      </rPr>
      <t>npl6</t>
    </r>
    <r>
      <rPr>
        <i/>
        <sz val="11"/>
        <color theme="1"/>
        <rFont val="Arial"/>
        <family val="2"/>
      </rPr>
      <t xml:space="preserve">*, </t>
    </r>
    <r>
      <rPr>
        <i/>
        <u/>
        <sz val="11"/>
        <color theme="1"/>
        <rFont val="Arial"/>
        <family val="2"/>
      </rPr>
      <t>yaf9</t>
    </r>
    <r>
      <rPr>
        <i/>
        <sz val="11"/>
        <color theme="1"/>
        <rFont val="Arial"/>
        <family val="2"/>
      </rPr>
      <t xml:space="preserve">*, </t>
    </r>
    <r>
      <rPr>
        <i/>
        <u/>
        <sz val="11"/>
        <color theme="1"/>
        <rFont val="Arial"/>
        <family val="2"/>
      </rPr>
      <t>snf12</t>
    </r>
    <r>
      <rPr>
        <i/>
        <sz val="11"/>
        <color theme="1"/>
        <rFont val="Arial"/>
        <family val="2"/>
      </rPr>
      <t>*</t>
    </r>
  </si>
  <si>
    <r>
      <rPr>
        <i/>
        <u val="double"/>
        <sz val="11"/>
        <color theme="1"/>
        <rFont val="Arial"/>
        <family val="2"/>
      </rPr>
      <t>tpd3</t>
    </r>
    <r>
      <rPr>
        <i/>
        <sz val="11"/>
        <color theme="1"/>
        <rFont val="Arial"/>
        <family val="2"/>
      </rPr>
      <t xml:space="preserve">*, </t>
    </r>
    <r>
      <rPr>
        <i/>
        <u/>
        <sz val="11"/>
        <color theme="1"/>
        <rFont val="Arial"/>
        <family val="2"/>
      </rPr>
      <t>ctk1</t>
    </r>
    <r>
      <rPr>
        <i/>
        <sz val="11"/>
        <color theme="1"/>
        <rFont val="Arial"/>
        <family val="2"/>
      </rPr>
      <t xml:space="preserve">*, </t>
    </r>
    <r>
      <rPr>
        <i/>
        <u/>
        <sz val="11"/>
        <color theme="1"/>
        <rFont val="Arial"/>
        <family val="2"/>
      </rPr>
      <t>pph22</t>
    </r>
    <r>
      <rPr>
        <i/>
        <sz val="11"/>
        <color theme="1"/>
        <rFont val="Arial"/>
        <family val="2"/>
      </rPr>
      <t xml:space="preserve">*, </t>
    </r>
    <r>
      <rPr>
        <i/>
        <u/>
        <sz val="11"/>
        <color theme="1"/>
        <rFont val="Arial"/>
        <family val="2"/>
      </rPr>
      <t>rpb4</t>
    </r>
    <r>
      <rPr>
        <i/>
        <sz val="11"/>
        <color theme="1"/>
        <rFont val="Arial"/>
        <family val="2"/>
      </rPr>
      <t xml:space="preserve">*, </t>
    </r>
    <r>
      <rPr>
        <i/>
        <u/>
        <sz val="11"/>
        <color theme="1"/>
        <rFont val="Arial"/>
        <family val="2"/>
      </rPr>
      <t>mrpl39</t>
    </r>
    <r>
      <rPr>
        <i/>
        <sz val="11"/>
        <color theme="1"/>
        <rFont val="Arial"/>
        <family val="2"/>
      </rPr>
      <t xml:space="preserve">*, </t>
    </r>
    <r>
      <rPr>
        <i/>
        <u/>
        <sz val="11"/>
        <color theme="1"/>
        <rFont val="Arial"/>
        <family val="2"/>
      </rPr>
      <t>sro9</t>
    </r>
  </si>
  <si>
    <r>
      <rPr>
        <i/>
        <u val="double"/>
        <sz val="11"/>
        <color theme="1"/>
        <rFont val="Arial"/>
        <family val="2"/>
      </rPr>
      <t>fzo1</t>
    </r>
    <r>
      <rPr>
        <i/>
        <sz val="11"/>
        <color theme="1"/>
        <rFont val="Arial"/>
        <family val="2"/>
      </rPr>
      <t xml:space="preserve">, </t>
    </r>
    <r>
      <rPr>
        <i/>
        <u val="double"/>
        <sz val="11"/>
        <color theme="1"/>
        <rFont val="Arial"/>
        <family val="2"/>
      </rPr>
      <t>bem2</t>
    </r>
    <r>
      <rPr>
        <i/>
        <sz val="11"/>
        <color theme="1"/>
        <rFont val="Arial"/>
        <family val="2"/>
      </rPr>
      <t xml:space="preserve">*, slm1*, aim26, </t>
    </r>
    <r>
      <rPr>
        <i/>
        <u/>
        <sz val="11"/>
        <color theme="1"/>
        <rFont val="Arial"/>
        <family val="2"/>
      </rPr>
      <t>sac1</t>
    </r>
    <r>
      <rPr>
        <i/>
        <sz val="11"/>
        <color theme="1"/>
        <rFont val="Arial"/>
        <family val="2"/>
      </rPr>
      <t xml:space="preserve">*, tps2*, </t>
    </r>
    <r>
      <rPr>
        <i/>
        <u val="double"/>
        <sz val="11"/>
        <color theme="1"/>
        <rFont val="Arial"/>
        <family val="2"/>
      </rPr>
      <t>rad30</t>
    </r>
    <r>
      <rPr>
        <i/>
        <sz val="11"/>
        <color theme="1"/>
        <rFont val="Arial"/>
        <family val="2"/>
      </rPr>
      <t xml:space="preserve">*, </t>
    </r>
    <r>
      <rPr>
        <i/>
        <u/>
        <sz val="11"/>
        <color theme="1"/>
        <rFont val="Arial"/>
        <family val="2"/>
      </rPr>
      <t>csf1</t>
    </r>
    <r>
      <rPr>
        <i/>
        <sz val="11"/>
        <color theme="1"/>
        <rFont val="Arial"/>
        <family val="2"/>
      </rPr>
      <t xml:space="preserve">, </t>
    </r>
    <r>
      <rPr>
        <i/>
        <u val="double"/>
        <sz val="11"/>
        <color theme="1"/>
        <rFont val="Arial"/>
        <family val="2"/>
      </rPr>
      <t>put1</t>
    </r>
    <r>
      <rPr>
        <i/>
        <sz val="11"/>
        <color theme="1"/>
        <rFont val="Arial"/>
        <family val="2"/>
      </rPr>
      <t xml:space="preserve">, pus5*, </t>
    </r>
    <r>
      <rPr>
        <i/>
        <u/>
        <sz val="11"/>
        <color theme="1"/>
        <rFont val="Arial"/>
        <family val="2"/>
      </rPr>
      <t>ups2</t>
    </r>
    <r>
      <rPr>
        <i/>
        <sz val="11"/>
        <color theme="1"/>
        <rFont val="Arial"/>
        <family val="2"/>
      </rPr>
      <t xml:space="preserve">, atp14*, </t>
    </r>
    <r>
      <rPr>
        <i/>
        <u/>
        <sz val="11"/>
        <color theme="1"/>
        <rFont val="Arial"/>
        <family val="2"/>
      </rPr>
      <t>erg6</t>
    </r>
    <r>
      <rPr>
        <i/>
        <sz val="11"/>
        <color theme="1"/>
        <rFont val="Arial"/>
        <family val="2"/>
      </rPr>
      <t xml:space="preserve">*, </t>
    </r>
    <r>
      <rPr>
        <i/>
        <u/>
        <sz val="11"/>
        <color theme="1"/>
        <rFont val="Arial"/>
        <family val="2"/>
      </rPr>
      <t>mrpl39</t>
    </r>
    <r>
      <rPr>
        <i/>
        <sz val="11"/>
        <color theme="1"/>
        <rFont val="Arial"/>
        <family val="2"/>
      </rPr>
      <t xml:space="preserve">*, </t>
    </r>
    <r>
      <rPr>
        <i/>
        <u/>
        <sz val="11"/>
        <color theme="1"/>
        <rFont val="Arial"/>
        <family val="2"/>
      </rPr>
      <t>ubx2</t>
    </r>
    <r>
      <rPr>
        <i/>
        <sz val="11"/>
        <color theme="1"/>
        <rFont val="Arial"/>
        <family val="2"/>
      </rPr>
      <t xml:space="preserve">, </t>
    </r>
    <r>
      <rPr>
        <i/>
        <u val="double"/>
        <sz val="11"/>
        <color theme="1"/>
        <rFont val="Arial"/>
        <family val="2"/>
      </rPr>
      <t>mre11</t>
    </r>
    <r>
      <rPr>
        <i/>
        <sz val="11"/>
        <color theme="1"/>
        <rFont val="Arial"/>
        <family val="2"/>
      </rPr>
      <t xml:space="preserve">*, rib4, </t>
    </r>
    <r>
      <rPr>
        <i/>
        <u/>
        <sz val="11"/>
        <color theme="1"/>
        <rFont val="Arial"/>
        <family val="2"/>
      </rPr>
      <t>pdr5</t>
    </r>
    <r>
      <rPr>
        <i/>
        <sz val="11"/>
        <color theme="1"/>
        <rFont val="Arial"/>
        <family val="2"/>
      </rPr>
      <t xml:space="preserve">*, </t>
    </r>
    <r>
      <rPr>
        <i/>
        <u/>
        <sz val="11"/>
        <color theme="1"/>
        <rFont val="Arial"/>
        <family val="2"/>
      </rPr>
      <t>fmp40</t>
    </r>
  </si>
  <si>
    <t>total net disease gene/net gene number x 100</t>
  </si>
  <si>
    <r>
      <rPr>
        <i/>
        <u/>
        <sz val="11"/>
        <color theme="1"/>
        <rFont val="Arial"/>
        <family val="2"/>
      </rPr>
      <t>pab1*,</t>
    </r>
    <r>
      <rPr>
        <i/>
        <sz val="11"/>
        <color theme="1"/>
        <rFont val="Arial"/>
        <family val="2"/>
      </rPr>
      <t xml:space="preserve"> rgf3, pal1, hsp9*, </t>
    </r>
    <r>
      <rPr>
        <i/>
        <u/>
        <sz val="11"/>
        <color theme="1"/>
        <rFont val="Arial"/>
        <family val="2"/>
      </rPr>
      <t>pka1*,</t>
    </r>
    <r>
      <rPr>
        <i/>
        <sz val="11"/>
        <color theme="1"/>
        <rFont val="Arial"/>
        <family val="2"/>
      </rPr>
      <t xml:space="preserve"> </t>
    </r>
    <r>
      <rPr>
        <i/>
        <u/>
        <sz val="11"/>
        <color theme="1"/>
        <rFont val="Arial"/>
        <family val="2"/>
      </rPr>
      <t>rtn1,</t>
    </r>
    <r>
      <rPr>
        <i/>
        <sz val="11"/>
        <color theme="1"/>
        <rFont val="Arial"/>
        <family val="2"/>
      </rPr>
      <t xml:space="preserve"> </t>
    </r>
    <r>
      <rPr>
        <i/>
        <u/>
        <sz val="11"/>
        <color theme="1"/>
        <rFont val="Arial"/>
        <family val="2"/>
      </rPr>
      <t>SPAC56F8.02*,</t>
    </r>
    <r>
      <rPr>
        <i/>
        <sz val="11"/>
        <color theme="1"/>
        <rFont val="Arial"/>
        <family val="2"/>
      </rPr>
      <t xml:space="preserve"> </t>
    </r>
    <r>
      <rPr>
        <i/>
        <u/>
        <sz val="11"/>
        <color theme="1"/>
        <rFont val="Arial"/>
        <family val="2"/>
      </rPr>
      <t>ppk21</t>
    </r>
  </si>
  <si>
    <r>
      <rPr>
        <i/>
        <u/>
        <sz val="11"/>
        <color theme="1"/>
        <rFont val="Arial"/>
        <family val="2"/>
      </rPr>
      <t>rdh54,</t>
    </r>
    <r>
      <rPr>
        <i/>
        <sz val="11"/>
        <color theme="1"/>
        <rFont val="Arial"/>
        <family val="2"/>
      </rPr>
      <t xml:space="preserve"> </t>
    </r>
    <r>
      <rPr>
        <i/>
        <u val="double"/>
        <sz val="11"/>
        <color theme="1"/>
        <rFont val="Arial"/>
        <family val="2"/>
      </rPr>
      <t>tel1,</t>
    </r>
    <r>
      <rPr>
        <i/>
        <sz val="11"/>
        <color theme="1"/>
        <rFont val="Arial"/>
        <family val="2"/>
      </rPr>
      <t xml:space="preserve"> </t>
    </r>
    <r>
      <rPr>
        <i/>
        <u/>
        <sz val="11"/>
        <color theme="1"/>
        <rFont val="Arial"/>
        <family val="2"/>
      </rPr>
      <t>set1*,</t>
    </r>
    <r>
      <rPr>
        <i/>
        <sz val="11"/>
        <color theme="1"/>
        <rFont val="Arial"/>
        <family val="2"/>
      </rPr>
      <t xml:space="preserve"> </t>
    </r>
    <r>
      <rPr>
        <i/>
        <u val="double"/>
        <sz val="11"/>
        <color theme="1"/>
        <rFont val="Arial"/>
        <family val="2"/>
      </rPr>
      <t>exo1,</t>
    </r>
    <r>
      <rPr>
        <i/>
        <sz val="11"/>
        <color theme="1"/>
        <rFont val="Arial"/>
        <family val="2"/>
      </rPr>
      <t xml:space="preserve"> </t>
    </r>
    <r>
      <rPr>
        <i/>
        <u val="double"/>
        <sz val="11"/>
        <color theme="1"/>
        <rFont val="Arial"/>
        <family val="2"/>
      </rPr>
      <t>mlh1,</t>
    </r>
    <r>
      <rPr>
        <i/>
        <sz val="11"/>
        <color theme="1"/>
        <rFont val="Arial"/>
        <family val="2"/>
      </rPr>
      <t xml:space="preserve"> </t>
    </r>
    <r>
      <rPr>
        <i/>
        <u val="double"/>
        <sz val="11"/>
        <color theme="1"/>
        <rFont val="Arial"/>
        <family val="2"/>
      </rPr>
      <t>msh6,</t>
    </r>
    <r>
      <rPr>
        <i/>
        <sz val="11"/>
        <color theme="1"/>
        <rFont val="Arial"/>
        <family val="2"/>
      </rPr>
      <t xml:space="preserve"> </t>
    </r>
    <r>
      <rPr>
        <i/>
        <u val="double"/>
        <sz val="11"/>
        <color theme="1"/>
        <rFont val="Arial"/>
        <family val="2"/>
      </rPr>
      <t>pms1,</t>
    </r>
    <r>
      <rPr>
        <i/>
        <sz val="11"/>
        <color theme="1"/>
        <rFont val="Arial"/>
        <family val="2"/>
      </rPr>
      <t xml:space="preserve"> SPBC13G1.04c, SPAC139.01c, </t>
    </r>
    <r>
      <rPr>
        <i/>
        <u/>
        <sz val="11"/>
        <color theme="1"/>
        <rFont val="Arial"/>
        <family val="2"/>
      </rPr>
      <t>lub1,</t>
    </r>
    <r>
      <rPr>
        <i/>
        <sz val="11"/>
        <color theme="1"/>
        <rFont val="Arial"/>
        <family val="2"/>
      </rPr>
      <t xml:space="preserve"> rad57, </t>
    </r>
    <r>
      <rPr>
        <i/>
        <u val="double"/>
        <sz val="11"/>
        <color theme="1"/>
        <rFont val="Arial"/>
        <family val="2"/>
      </rPr>
      <t>rhp26,</t>
    </r>
    <r>
      <rPr>
        <i/>
        <sz val="11"/>
        <color theme="1"/>
        <rFont val="Arial"/>
        <family val="2"/>
      </rPr>
      <t xml:space="preserve"> </t>
    </r>
    <r>
      <rPr>
        <i/>
        <u val="double"/>
        <sz val="11"/>
        <color theme="1"/>
        <rFont val="Arial"/>
        <family val="2"/>
      </rPr>
      <t>rhp41,</t>
    </r>
    <r>
      <rPr>
        <i/>
        <sz val="11"/>
        <color theme="1"/>
        <rFont val="Arial"/>
        <family val="2"/>
      </rPr>
      <t xml:space="preserve"> </t>
    </r>
    <r>
      <rPr>
        <i/>
        <u/>
        <sz val="11"/>
        <color theme="1"/>
        <rFont val="Arial"/>
        <family val="2"/>
      </rPr>
      <t>pol4,</t>
    </r>
    <r>
      <rPr>
        <i/>
        <sz val="11"/>
        <color theme="1"/>
        <rFont val="Arial"/>
        <family val="2"/>
      </rPr>
      <t xml:space="preserve"> </t>
    </r>
    <r>
      <rPr>
        <i/>
        <u val="double"/>
        <sz val="11"/>
        <color theme="1"/>
        <rFont val="Arial"/>
        <family val="2"/>
      </rPr>
      <t>fml1</t>
    </r>
  </si>
  <si>
    <t>dmc1, mug115, meu18, atg101, clg1, mug147, bqt2, omt2, SPAC2G11.05c, meu14, mde3, rec15, spo7, atf21* , msh3, mug14, jmj4, meu10, spo9*, mei2, spo4</t>
  </si>
  <si>
    <r>
      <t xml:space="preserve">SPBC216.01c, mug176, mms1, </t>
    </r>
    <r>
      <rPr>
        <i/>
        <u val="double"/>
        <sz val="11"/>
        <color theme="1"/>
        <rFont val="Arial"/>
        <family val="2"/>
      </rPr>
      <t>pms1,</t>
    </r>
    <r>
      <rPr>
        <i/>
        <sz val="11"/>
        <color theme="1"/>
        <rFont val="Arial"/>
        <family val="2"/>
      </rPr>
      <t xml:space="preserve"> mag1, </t>
    </r>
    <r>
      <rPr>
        <i/>
        <u/>
        <sz val="11"/>
        <color theme="1"/>
        <rFont val="Arial"/>
        <family val="2"/>
      </rPr>
      <t>rad8,</t>
    </r>
    <r>
      <rPr>
        <i/>
        <sz val="11"/>
        <color theme="1"/>
        <rFont val="Arial"/>
        <family val="2"/>
      </rPr>
      <t xml:space="preserve"> set9, </t>
    </r>
    <r>
      <rPr>
        <i/>
        <u val="double"/>
        <sz val="11"/>
        <color theme="1"/>
        <rFont val="Arial"/>
        <family val="2"/>
      </rPr>
      <t>exo1</t>
    </r>
    <r>
      <rPr>
        <i/>
        <sz val="11"/>
        <color theme="1"/>
        <rFont val="Arial"/>
        <family val="2"/>
      </rPr>
      <t xml:space="preserve">, </t>
    </r>
    <r>
      <rPr>
        <i/>
        <u val="double"/>
        <sz val="11"/>
        <color theme="1"/>
        <rFont val="Arial"/>
        <family val="2"/>
      </rPr>
      <t>tel1,</t>
    </r>
    <r>
      <rPr>
        <i/>
        <sz val="11"/>
        <color theme="1"/>
        <rFont val="Arial"/>
        <family val="2"/>
      </rPr>
      <t xml:space="preserve"> </t>
    </r>
    <r>
      <rPr>
        <i/>
        <u/>
        <sz val="11"/>
        <color theme="1"/>
        <rFont val="Arial"/>
        <family val="2"/>
      </rPr>
      <t>lub1,</t>
    </r>
    <r>
      <rPr>
        <i/>
        <sz val="11"/>
        <color theme="1"/>
        <rFont val="Arial"/>
        <family val="2"/>
      </rPr>
      <t xml:space="preserve"> rad57, </t>
    </r>
    <r>
      <rPr>
        <i/>
        <u val="double"/>
        <sz val="11"/>
        <color theme="1"/>
        <rFont val="Arial"/>
        <family val="2"/>
      </rPr>
      <t>rhp26,</t>
    </r>
    <r>
      <rPr>
        <i/>
        <sz val="11"/>
        <color theme="1"/>
        <rFont val="Arial"/>
        <family val="2"/>
      </rPr>
      <t xml:space="preserve"> </t>
    </r>
    <r>
      <rPr>
        <i/>
        <u val="double"/>
        <sz val="11"/>
        <color theme="1"/>
        <rFont val="Arial"/>
        <family val="2"/>
      </rPr>
      <t>rhp41,</t>
    </r>
    <r>
      <rPr>
        <i/>
        <sz val="11"/>
        <color theme="1"/>
        <rFont val="Arial"/>
        <family val="2"/>
      </rPr>
      <t xml:space="preserve"> </t>
    </r>
    <r>
      <rPr>
        <i/>
        <u/>
        <sz val="11"/>
        <color theme="1"/>
        <rFont val="Arial"/>
        <family val="2"/>
      </rPr>
      <t>pol4,</t>
    </r>
    <r>
      <rPr>
        <i/>
        <sz val="11"/>
        <color theme="1"/>
        <rFont val="Arial"/>
        <family val="2"/>
      </rPr>
      <t xml:space="preserve"> </t>
    </r>
    <r>
      <rPr>
        <i/>
        <u val="double"/>
        <sz val="11"/>
        <color theme="1"/>
        <rFont val="Arial"/>
        <family val="2"/>
      </rPr>
      <t>fml1,</t>
    </r>
    <r>
      <rPr>
        <i/>
        <sz val="11"/>
        <color theme="1"/>
        <rFont val="Arial"/>
        <family val="2"/>
      </rPr>
      <t xml:space="preserve"> </t>
    </r>
    <r>
      <rPr>
        <i/>
        <u/>
        <sz val="11"/>
        <color theme="1"/>
        <rFont val="Arial"/>
        <family val="2"/>
      </rPr>
      <t>set1*</t>
    </r>
  </si>
  <si>
    <r>
      <rPr>
        <i/>
        <u/>
        <sz val="11"/>
        <color theme="1"/>
        <rFont val="Arial"/>
        <family val="2"/>
      </rPr>
      <t>sat1</t>
    </r>
    <r>
      <rPr>
        <i/>
        <sz val="11"/>
        <color theme="1"/>
        <rFont val="Arial"/>
        <family val="2"/>
      </rPr>
      <t xml:space="preserve">, </t>
    </r>
    <r>
      <rPr>
        <i/>
        <u val="double"/>
        <sz val="11"/>
        <color theme="1"/>
        <rFont val="Arial"/>
        <family val="2"/>
      </rPr>
      <t>otg2,</t>
    </r>
    <r>
      <rPr>
        <i/>
        <sz val="11"/>
        <color theme="1"/>
        <rFont val="Arial"/>
        <family val="2"/>
      </rPr>
      <t xml:space="preserve"> SPAC688.12c, SPAC977.11, SPBC405.06, SPAPB8E5.08, </t>
    </r>
    <r>
      <rPr>
        <i/>
        <u/>
        <sz val="11"/>
        <color theme="1"/>
        <rFont val="Arial"/>
        <family val="2"/>
      </rPr>
      <t>ivn1*,</t>
    </r>
    <r>
      <rPr>
        <i/>
        <sz val="11"/>
        <color theme="1"/>
        <rFont val="Arial"/>
        <family val="2"/>
      </rPr>
      <t xml:space="preserve"> emc1, </t>
    </r>
    <r>
      <rPr>
        <i/>
        <u/>
        <sz val="11"/>
        <color theme="1"/>
        <rFont val="Arial"/>
        <family val="2"/>
      </rPr>
      <t>mug89,</t>
    </r>
    <r>
      <rPr>
        <i/>
        <sz val="11"/>
        <color theme="1"/>
        <rFont val="Arial"/>
        <family val="2"/>
      </rPr>
      <t xml:space="preserve"> SPCC24B10.06, </t>
    </r>
    <r>
      <rPr>
        <i/>
        <u/>
        <sz val="11"/>
        <color theme="1"/>
        <rFont val="Arial"/>
        <family val="2"/>
      </rPr>
      <t>vps17,</t>
    </r>
    <r>
      <rPr>
        <i/>
        <sz val="11"/>
        <color theme="1"/>
        <rFont val="Arial"/>
        <family val="2"/>
      </rPr>
      <t xml:space="preserve"> SPBC1604.03c, SPCC1795.10c, </t>
    </r>
    <r>
      <rPr>
        <i/>
        <u/>
        <sz val="11"/>
        <color theme="1"/>
        <rFont val="Arial"/>
        <family val="2"/>
      </rPr>
      <t>ire1,</t>
    </r>
    <r>
      <rPr>
        <i/>
        <sz val="11"/>
        <color theme="1"/>
        <rFont val="Arial"/>
        <family val="2"/>
      </rPr>
      <t xml:space="preserve"> SPBC1711.08, gmh1, </t>
    </r>
    <r>
      <rPr>
        <i/>
        <u val="double"/>
        <sz val="11"/>
        <color theme="1"/>
        <rFont val="Arial"/>
        <family val="2"/>
      </rPr>
      <t>alg9,</t>
    </r>
    <r>
      <rPr>
        <i/>
        <sz val="11"/>
        <color theme="1"/>
        <rFont val="Arial"/>
        <family val="2"/>
      </rPr>
      <t xml:space="preserve">  </t>
    </r>
    <r>
      <rPr>
        <i/>
        <u/>
        <sz val="11"/>
        <color theme="1"/>
        <rFont val="Arial"/>
        <family val="2"/>
      </rPr>
      <t>bob1,</t>
    </r>
    <r>
      <rPr>
        <i/>
        <sz val="11"/>
        <color theme="1"/>
        <rFont val="Arial"/>
        <family val="2"/>
      </rPr>
      <t xml:space="preserve"> </t>
    </r>
    <r>
      <rPr>
        <i/>
        <u val="double"/>
        <sz val="11"/>
        <color theme="1"/>
        <rFont val="Arial"/>
        <family val="2"/>
      </rPr>
      <t>pmm1,</t>
    </r>
    <r>
      <rPr>
        <i/>
        <sz val="11"/>
        <color theme="1"/>
        <rFont val="Arial"/>
        <family val="2"/>
      </rPr>
      <t xml:space="preserve"> </t>
    </r>
    <r>
      <rPr>
        <i/>
        <u/>
        <sz val="11"/>
        <color theme="1"/>
        <rFont val="Arial"/>
        <family val="2"/>
      </rPr>
      <t>sbh1,</t>
    </r>
    <r>
      <rPr>
        <i/>
        <sz val="11"/>
        <color theme="1"/>
        <rFont val="Arial"/>
        <family val="2"/>
      </rPr>
      <t xml:space="preserve"> </t>
    </r>
    <r>
      <rPr>
        <i/>
        <u/>
        <sz val="11"/>
        <color theme="1"/>
        <rFont val="Arial"/>
        <family val="2"/>
      </rPr>
      <t>rhp18,</t>
    </r>
    <r>
      <rPr>
        <i/>
        <sz val="11"/>
        <color theme="1"/>
        <rFont val="Arial"/>
        <family val="2"/>
      </rPr>
      <t xml:space="preserve"> </t>
    </r>
    <r>
      <rPr>
        <i/>
        <u/>
        <sz val="11"/>
        <color theme="1"/>
        <rFont val="Arial"/>
        <family val="2"/>
      </rPr>
      <t>fma1,</t>
    </r>
    <r>
      <rPr>
        <i/>
        <sz val="11"/>
        <color theme="1"/>
        <rFont val="Arial"/>
        <family val="2"/>
      </rPr>
      <t xml:space="preserve"> </t>
    </r>
    <r>
      <rPr>
        <i/>
        <u val="double"/>
        <sz val="11"/>
        <color theme="1"/>
        <rFont val="Arial"/>
        <family val="2"/>
      </rPr>
      <t>gpt1,</t>
    </r>
    <r>
      <rPr>
        <i/>
        <sz val="11"/>
        <color theme="1"/>
        <rFont val="Arial"/>
        <family val="2"/>
      </rPr>
      <t xml:space="preserve"> SPBC28F2.08c, </t>
    </r>
    <r>
      <rPr>
        <i/>
        <u/>
        <sz val="11"/>
        <color theme="1"/>
        <rFont val="Arial"/>
        <family val="2"/>
      </rPr>
      <t>alg10*,</t>
    </r>
    <r>
      <rPr>
        <i/>
        <sz val="11"/>
        <color theme="1"/>
        <rFont val="Arial"/>
        <family val="2"/>
      </rPr>
      <t xml:space="preserve"> </t>
    </r>
    <r>
      <rPr>
        <i/>
        <u/>
        <sz val="11"/>
        <color theme="1"/>
        <rFont val="Arial"/>
        <family val="2"/>
      </rPr>
      <t>cyp4,</t>
    </r>
    <r>
      <rPr>
        <i/>
        <sz val="11"/>
        <color theme="1"/>
        <rFont val="Arial"/>
        <family val="2"/>
      </rPr>
      <t xml:space="preserve"> </t>
    </r>
    <r>
      <rPr>
        <i/>
        <u/>
        <sz val="11"/>
        <color theme="1"/>
        <rFont val="Arial"/>
        <family val="2"/>
      </rPr>
      <t>emp24,</t>
    </r>
    <r>
      <rPr>
        <i/>
        <sz val="11"/>
        <color theme="1"/>
        <rFont val="Arial"/>
        <family val="2"/>
      </rPr>
      <t xml:space="preserve"> wtf11 </t>
    </r>
  </si>
  <si>
    <r>
      <t xml:space="preserve">pom34, </t>
    </r>
    <r>
      <rPr>
        <i/>
        <u/>
        <sz val="11"/>
        <color theme="1"/>
        <rFont val="Arial"/>
        <family val="2"/>
      </rPr>
      <t>SPBC16H5.08c,</t>
    </r>
    <r>
      <rPr>
        <i/>
        <sz val="11"/>
        <color theme="1"/>
        <rFont val="Arial"/>
        <family val="2"/>
      </rPr>
      <t xml:space="preserve"> SPBC29A10.07, SPCC132.01c, SPCC18B5.10c, </t>
    </r>
    <r>
      <rPr>
        <i/>
        <u/>
        <sz val="11"/>
        <color theme="1"/>
        <rFont val="Arial"/>
        <family val="2"/>
      </rPr>
      <t>rps1501*,</t>
    </r>
    <r>
      <rPr>
        <i/>
        <sz val="11"/>
        <color theme="1"/>
        <rFont val="Arial"/>
        <family val="2"/>
      </rPr>
      <t xml:space="preserve"> </t>
    </r>
    <r>
      <rPr>
        <i/>
        <u/>
        <sz val="11"/>
        <color theme="1"/>
        <rFont val="Arial"/>
        <family val="2"/>
      </rPr>
      <t>nup97*</t>
    </r>
    <r>
      <rPr>
        <i/>
        <sz val="11"/>
        <color theme="1"/>
        <rFont val="Arial"/>
        <family val="2"/>
      </rPr>
      <t xml:space="preserve"> </t>
    </r>
  </si>
  <si>
    <r>
      <rPr>
        <i/>
        <u/>
        <sz val="11"/>
        <color theme="1"/>
        <rFont val="Arial"/>
        <family val="2"/>
      </rPr>
      <t>dsk1*,</t>
    </r>
    <r>
      <rPr>
        <i/>
        <sz val="11"/>
        <color theme="1"/>
        <rFont val="Arial"/>
        <family val="2"/>
      </rPr>
      <t xml:space="preserve"> </t>
    </r>
    <r>
      <rPr>
        <i/>
        <u/>
        <sz val="11"/>
        <color theme="1"/>
        <rFont val="Arial"/>
        <family val="2"/>
      </rPr>
      <t>rex2,</t>
    </r>
    <r>
      <rPr>
        <i/>
        <sz val="11"/>
        <color theme="1"/>
        <rFont val="Arial"/>
        <family val="2"/>
      </rPr>
      <t xml:space="preserve"> cid11, SPBC29A10.10c, SPAC1687.19c, SPBC23E6.01c, </t>
    </r>
    <r>
      <rPr>
        <i/>
        <u/>
        <sz val="11"/>
        <color theme="1"/>
        <rFont val="Arial"/>
        <family val="2"/>
      </rPr>
      <t>nup97*,</t>
    </r>
    <r>
      <rPr>
        <i/>
        <sz val="11"/>
        <color theme="1"/>
        <rFont val="Arial"/>
        <family val="2"/>
      </rPr>
      <t xml:space="preserve"> SPAC6G9.14, rnp24, </t>
    </r>
    <r>
      <rPr>
        <i/>
        <u/>
        <sz val="11"/>
        <color theme="1"/>
        <rFont val="Arial"/>
        <family val="2"/>
      </rPr>
      <t>spf38,</t>
    </r>
    <r>
      <rPr>
        <i/>
        <sz val="11"/>
        <color theme="1"/>
        <rFont val="Arial"/>
        <family val="2"/>
      </rPr>
      <t xml:space="preserve"> </t>
    </r>
    <r>
      <rPr>
        <i/>
        <u/>
        <sz val="11"/>
        <color theme="1"/>
        <rFont val="Arial"/>
        <family val="2"/>
      </rPr>
      <t>not3*,</t>
    </r>
    <r>
      <rPr>
        <i/>
        <sz val="11"/>
        <color theme="1"/>
        <rFont val="Arial"/>
        <family val="2"/>
      </rPr>
      <t xml:space="preserve"> </t>
    </r>
    <r>
      <rPr>
        <i/>
        <u/>
        <sz val="11"/>
        <color theme="1"/>
        <rFont val="Arial"/>
        <family val="2"/>
      </rPr>
      <t>SPBC11C11.01,</t>
    </r>
    <r>
      <rPr>
        <i/>
        <sz val="11"/>
        <color theme="1"/>
        <rFont val="Arial"/>
        <family val="2"/>
      </rPr>
      <t xml:space="preserve"> ppr3, </t>
    </r>
    <r>
      <rPr>
        <i/>
        <u/>
        <sz val="11"/>
        <color theme="1"/>
        <rFont val="Arial"/>
        <family val="2"/>
      </rPr>
      <t>rpl3002*</t>
    </r>
  </si>
  <si>
    <r>
      <rPr>
        <i/>
        <u/>
        <sz val="11"/>
        <color rgb="FF000000"/>
        <rFont val="Arial"/>
        <family val="2"/>
      </rPr>
      <t>ppk19,</t>
    </r>
    <r>
      <rPr>
        <i/>
        <sz val="11"/>
        <color rgb="FF000000"/>
        <rFont val="Arial"/>
        <family val="2"/>
      </rPr>
      <t xml:space="preserve"> atg1</t>
    </r>
  </si>
  <si>
    <t>mug27</t>
  </si>
  <si>
    <t>tea5</t>
  </si>
  <si>
    <r>
      <t xml:space="preserve">tea5, ppk24, </t>
    </r>
    <r>
      <rPr>
        <i/>
        <u/>
        <sz val="11"/>
        <color rgb="FF000000"/>
        <rFont val="Arial"/>
        <family val="2"/>
      </rPr>
      <t>ppk30,</t>
    </r>
    <r>
      <rPr>
        <i/>
        <sz val="11"/>
        <color rgb="FF000000"/>
        <rFont val="Arial"/>
        <family val="2"/>
      </rPr>
      <t xml:space="preserve"> ckk2</t>
    </r>
  </si>
  <si>
    <t>gcn2</t>
  </si>
  <si>
    <t>About 2,800 haploid deletion strains of S. pombe were screened for their growth in the presence of 0.6 mM of BHT. Totally 15 deletion strains were identified sensitive to BHT in the genomic screen.  The genes deleted in the BHT-sensitive strains are functionally classified based on the gene ontology annotations from www.pombase.org. The genes are singly underlined if have a human homolog and doubly underlined if are associated with a human disease.</t>
  </si>
  <si>
    <t>About 2,800 haploid deletion strains of S. pombe were screened for their growth in the presence of 0.3 mM of BHA. Among BHA-sensitivity of 300 mutants identified in the genomic screen, 224 strains are uniquely sensitive to BHA, 71 mutants also display sensitivity to BPA and three strains to BHT, while two strains share sensitivity to all three phenol compounds (Fig. 1). The genes deleted in the BHA-sensitive strains are classified based on the gene ontology annotations from www.pombase.org. Gene names in each group are shown if available. *denotes the genes that sorted into more than one functional category. Gene names are singly underlined if there is a human homolog and doubly underlined if it is associated with a human disease.</t>
  </si>
  <si>
    <t>About 2,800 haploid deletion strains of S. pombe were screened for their growth in the presence of 0.6 mM of BPA.  Totally BPA-sensitivity of 117 mutants were identified in the genomic screen. The genes deleted in the BPA-sensitive strains are functionally classified based on the gene ontology annotations from www.pombase.org.  Gene names in each group are shown if available.  *Denotes the genes that sorted into more than one functional category.  Gene names are singly underlined if there is a human homolog and doubly underlined if it is associated with a human disease.</t>
  </si>
  <si>
    <r>
      <t xml:space="preserve">Screening of the S. cerevisiae </t>
    </r>
    <r>
      <rPr>
        <i/>
        <sz val="11"/>
        <color theme="1"/>
        <rFont val="Calibri"/>
        <family val="2"/>
        <scheme val="minor"/>
      </rPr>
      <t>MAT</t>
    </r>
    <r>
      <rPr>
        <sz val="11"/>
        <color theme="1"/>
        <rFont val="Calibri"/>
        <family val="2"/>
        <scheme val="minor"/>
      </rPr>
      <t>-</t>
    </r>
    <r>
      <rPr>
        <b/>
        <sz val="11"/>
        <color theme="1"/>
        <rFont val="Calibri"/>
        <family val="2"/>
        <scheme val="minor"/>
      </rPr>
      <t>a</t>
    </r>
    <r>
      <rPr>
        <sz val="11"/>
        <color theme="1"/>
        <rFont val="Calibri"/>
        <family val="2"/>
        <scheme val="minor"/>
      </rPr>
      <t xml:space="preserve"> haploid deletion library of about 5,000 strains (Open Biosystems) with 0.5 mM BHA identified deletion strains sensitive to BHA. Growth on plates containing BHA was compared visually with growth on plates containing solvent (DMSO) alone. The budding yeast sensitive strains were categorized based on the functions of the genes that are deleted in each strain using the same terms as were used to categorize S. pombe strains for ease of comparison (Table 3, www.pombase, www.yeastgenome.org); gene names with asterisks fall into more than one category.  Gene names are singly underlined if there is a human homolog and doubly underlined if it is associated with a human disease.</t>
    </r>
  </si>
  <si>
    <r>
      <t xml:space="preserve">Screening of the S. cerevisiae </t>
    </r>
    <r>
      <rPr>
        <i/>
        <sz val="11"/>
        <color theme="1"/>
        <rFont val="Calibri"/>
        <family val="2"/>
        <scheme val="minor"/>
      </rPr>
      <t>MAT</t>
    </r>
    <r>
      <rPr>
        <sz val="11"/>
        <color theme="1"/>
        <rFont val="Calibri"/>
        <family val="2"/>
        <scheme val="minor"/>
      </rPr>
      <t>-</t>
    </r>
    <r>
      <rPr>
        <b/>
        <sz val="11"/>
        <color theme="1"/>
        <rFont val="Calibri"/>
        <family val="2"/>
        <scheme val="minor"/>
      </rPr>
      <t>a</t>
    </r>
    <r>
      <rPr>
        <sz val="11"/>
        <color theme="1"/>
        <rFont val="Calibri"/>
        <family val="2"/>
        <scheme val="minor"/>
      </rPr>
      <t xml:space="preserve"> haploid deletion library of about 5,000 strains (Open Biosystems) with 1.0 mM BPA identified deletion strains sensitive to BPA. Growth on plates containing BPA was compared visually with growth on plates containing solvent (DMSO) alone. The budding yeast sensitive strains were categorized based on the functions of the genes that are deleted in each strain using the same terms as were used to categorize S. pombe strains for ease of comparison (www.pombase, www.yeastgenome.org); gene names with asterisks fall into more than one category.  Gene names are singly underlined if there is a human homolog and doubly underlined if it is associated with a human disease.</t>
    </r>
  </si>
  <si>
    <r>
      <rPr>
        <i/>
        <u/>
        <sz val="11"/>
        <rFont val="Arial"/>
        <family val="2"/>
      </rPr>
      <t>ura5</t>
    </r>
    <r>
      <rPr>
        <i/>
        <sz val="11"/>
        <rFont val="Arial"/>
        <family val="2"/>
      </rPr>
      <t xml:space="preserve">, </t>
    </r>
    <r>
      <rPr>
        <i/>
        <u/>
        <sz val="11"/>
        <rFont val="Arial"/>
        <family val="2"/>
      </rPr>
      <t>SPAC1B3.10c</t>
    </r>
    <r>
      <rPr>
        <i/>
        <sz val="11"/>
        <rFont val="Arial"/>
        <family val="2"/>
      </rPr>
      <t xml:space="preserve">, SPCC4F11.03c, snz1 SPBC17A3.02, </t>
    </r>
    <r>
      <rPr>
        <i/>
        <u/>
        <sz val="11"/>
        <rFont val="Arial"/>
        <family val="2"/>
      </rPr>
      <t>SPAC24B11.12c,</t>
    </r>
    <r>
      <rPr>
        <i/>
        <sz val="11"/>
        <rFont val="Arial"/>
        <family val="2"/>
      </rPr>
      <t xml:space="preserve"> SPBC800.11, </t>
    </r>
    <r>
      <rPr>
        <i/>
        <u/>
        <sz val="11"/>
        <rFont val="Arial"/>
        <family val="2"/>
      </rPr>
      <t>SPAC4H3.06</t>
    </r>
    <r>
      <rPr>
        <i/>
        <sz val="11"/>
        <rFont val="Arial"/>
        <family val="2"/>
      </rPr>
      <t>, SPBC12C2.04, SPBC1703.09, SPCC737.06c,SPBC18h10.18c</t>
    </r>
  </si>
  <si>
    <r>
      <rPr>
        <i/>
        <u val="double"/>
        <sz val="11"/>
        <rFont val="Arial"/>
        <family val="2"/>
      </rPr>
      <t>tel1,</t>
    </r>
    <r>
      <rPr>
        <i/>
        <sz val="11"/>
        <rFont val="Arial"/>
        <family val="2"/>
      </rPr>
      <t xml:space="preserve"> </t>
    </r>
    <r>
      <rPr>
        <i/>
        <u/>
        <sz val="11"/>
        <rFont val="Arial"/>
        <family val="2"/>
      </rPr>
      <t>set1*,</t>
    </r>
    <r>
      <rPr>
        <i/>
        <sz val="11"/>
        <rFont val="Arial"/>
        <family val="2"/>
      </rPr>
      <t xml:space="preserve"> </t>
    </r>
    <r>
      <rPr>
        <i/>
        <u val="double"/>
        <sz val="11"/>
        <rFont val="Arial"/>
        <family val="2"/>
      </rPr>
      <t>exo1,</t>
    </r>
    <r>
      <rPr>
        <i/>
        <sz val="11"/>
        <rFont val="Arial"/>
        <family val="2"/>
      </rPr>
      <t xml:space="preserve"> </t>
    </r>
    <r>
      <rPr>
        <i/>
        <u val="double"/>
        <sz val="11"/>
        <rFont val="Arial"/>
        <family val="2"/>
      </rPr>
      <t>pms1,</t>
    </r>
    <r>
      <rPr>
        <i/>
        <sz val="11"/>
        <rFont val="Arial"/>
        <family val="2"/>
      </rPr>
      <t xml:space="preserve"> </t>
    </r>
    <r>
      <rPr>
        <i/>
        <u/>
        <sz val="11"/>
        <rFont val="Arial"/>
        <family val="2"/>
      </rPr>
      <t>lub1,</t>
    </r>
    <r>
      <rPr>
        <i/>
        <sz val="11"/>
        <rFont val="Arial"/>
        <family val="2"/>
      </rPr>
      <t xml:space="preserve"> rad57, </t>
    </r>
    <r>
      <rPr>
        <i/>
        <u val="double"/>
        <sz val="11"/>
        <rFont val="Arial"/>
        <family val="2"/>
      </rPr>
      <t>rhp26,</t>
    </r>
    <r>
      <rPr>
        <i/>
        <sz val="11"/>
        <rFont val="Arial"/>
        <family val="2"/>
      </rPr>
      <t xml:space="preserve"> </t>
    </r>
    <r>
      <rPr>
        <i/>
        <u val="double"/>
        <sz val="11"/>
        <rFont val="Arial"/>
        <family val="2"/>
      </rPr>
      <t>rhp41,</t>
    </r>
    <r>
      <rPr>
        <i/>
        <sz val="11"/>
        <rFont val="Arial"/>
        <family val="2"/>
      </rPr>
      <t xml:space="preserve"> pol4, </t>
    </r>
    <r>
      <rPr>
        <i/>
        <u val="double"/>
        <sz val="11"/>
        <rFont val="Arial"/>
        <family val="2"/>
      </rPr>
      <t>fml1</t>
    </r>
  </si>
  <si>
    <r>
      <t>S. pombe</t>
    </r>
    <r>
      <rPr>
        <b/>
        <sz val="12"/>
        <color theme="1"/>
        <rFont val="Arial"/>
        <family val="2"/>
      </rPr>
      <t xml:space="preserve"> Mutants Sensitive to both BHA and BHT </t>
    </r>
  </si>
  <si>
    <t>Among the 117 BPA-sensitive strains 43 strains are uniquely sensitive to BPA, while 74 mutants display shared sensitivity to both BPA and BHA; two of them are sensitive to all three phenolic compounds.  The genes deleted in the common sensitive strains are functionally classified based on the gene ontology annotations from www.pombase.org.  Gene names in each group are shown if available.  *Denotes the genes that sorted into more than one functional category.  The genes are singly underlined if have a human homolog and doubly underlined if are associated with a human disease.</t>
  </si>
  <si>
    <t xml:space="preserve">Among the 15 BHT-sensitive strains 10 strains are uniquely sensitive to BHT, while 5 mutants display shared sensitivity to BHA;  two of them are sensitive to all three phenolic compounds.  The genes deleted in the common sensitive strains are functionally classified based on the gene ontology annotations from www.pombase.org.  Gene names in each group are shown if available. Gene names are singly underlined if there is a human homolog.
</t>
  </si>
  <si>
    <t>85 haploid strains of kinase-deletion collection of S. pombe were screened for their growth in the presence of 0.6 mM of BPA, 0.3mM of BHA, or 0.6 mM of BHT. At least three trials were performed, each with duplicates. The table lists the specific gene deleted in each strain that remains sensitive to corresponding phenol derivatives in the presence of 1.0 M sorbitol. Genes are assigned to a functional group based on the gene ontology annotations from www.pombase.org and gene names in each group are shown if available.  Gene names are singly underlined if there is a human homolog and doubly underlined if it is associated with a human disease.</t>
  </si>
  <si>
    <r>
      <t xml:space="preserve">S10A. Functional Classification of </t>
    </r>
    <r>
      <rPr>
        <b/>
        <i/>
        <sz val="12"/>
        <color theme="1"/>
        <rFont val="Arial"/>
        <family val="2"/>
      </rPr>
      <t>S. pombe</t>
    </r>
    <r>
      <rPr>
        <b/>
        <sz val="12"/>
        <color theme="1"/>
        <rFont val="Arial"/>
        <family val="2"/>
      </rPr>
      <t xml:space="preserve"> BHA-sensitive Strains</t>
    </r>
  </si>
  <si>
    <r>
      <t xml:space="preserve">S10B. Functional Classification of </t>
    </r>
    <r>
      <rPr>
        <b/>
        <i/>
        <sz val="12"/>
        <rFont val="Arial"/>
        <family val="2"/>
      </rPr>
      <t>S. pombe</t>
    </r>
    <r>
      <rPr>
        <b/>
        <sz val="12"/>
        <rFont val="Arial"/>
        <family val="2"/>
      </rPr>
      <t xml:space="preserve"> BPA-sensitive Strains </t>
    </r>
  </si>
  <si>
    <r>
      <t xml:space="preserve">S10C. Functional Classification of </t>
    </r>
    <r>
      <rPr>
        <b/>
        <i/>
        <sz val="12"/>
        <color theme="1"/>
        <rFont val="Arial"/>
        <family val="2"/>
      </rPr>
      <t>S. pombe</t>
    </r>
    <r>
      <rPr>
        <b/>
        <sz val="12"/>
        <color theme="1"/>
        <rFont val="Arial"/>
        <family val="2"/>
      </rPr>
      <t xml:space="preserve"> BHT-sensitive Strains</t>
    </r>
  </si>
  <si>
    <r>
      <t xml:space="preserve">S10D Functional Classification of </t>
    </r>
    <r>
      <rPr>
        <b/>
        <i/>
        <sz val="12"/>
        <color theme="1"/>
        <rFont val="Arial"/>
        <family val="2"/>
      </rPr>
      <t>S. cerevisiae</t>
    </r>
    <r>
      <rPr>
        <b/>
        <sz val="12"/>
        <color theme="1"/>
        <rFont val="Arial"/>
        <family val="2"/>
      </rPr>
      <t xml:space="preserve"> BHA-sensitive Strains </t>
    </r>
  </si>
  <si>
    <r>
      <t xml:space="preserve">S10E. Functional Classification of </t>
    </r>
    <r>
      <rPr>
        <b/>
        <i/>
        <sz val="12"/>
        <color theme="1"/>
        <rFont val="Arial"/>
        <family val="2"/>
      </rPr>
      <t>S. cerevisiae</t>
    </r>
    <r>
      <rPr>
        <b/>
        <sz val="12"/>
        <color theme="1"/>
        <rFont val="Arial"/>
        <family val="2"/>
      </rPr>
      <t xml:space="preserve"> BPA-sensitive Strains</t>
    </r>
  </si>
  <si>
    <r>
      <t>S10F.</t>
    </r>
    <r>
      <rPr>
        <b/>
        <i/>
        <sz val="12"/>
        <color theme="1"/>
        <rFont val="Arial"/>
        <family val="2"/>
      </rPr>
      <t xml:space="preserve"> S. pombe</t>
    </r>
    <r>
      <rPr>
        <b/>
        <sz val="12"/>
        <color theme="1"/>
        <rFont val="Arial"/>
        <family val="2"/>
      </rPr>
      <t xml:space="preserve"> Mutants Sensitive to both BHA and BPA</t>
    </r>
  </si>
  <si>
    <r>
      <t>S10G</t>
    </r>
    <r>
      <rPr>
        <b/>
        <i/>
        <sz val="12"/>
        <color theme="1"/>
        <rFont val="Arial"/>
        <family val="2"/>
      </rPr>
      <t xml:space="preserve"> S. pombe </t>
    </r>
    <r>
      <rPr>
        <b/>
        <sz val="12"/>
        <color theme="1"/>
        <rFont val="Arial"/>
        <family val="2"/>
      </rPr>
      <t xml:space="preserve">Mutants Sensitive to both BHA and BHT </t>
    </r>
  </si>
  <si>
    <r>
      <rPr>
        <b/>
        <sz val="12"/>
        <color theme="1"/>
        <rFont val="Arial"/>
        <family val="2"/>
      </rPr>
      <t xml:space="preserve">S10H </t>
    </r>
    <r>
      <rPr>
        <b/>
        <i/>
        <sz val="12"/>
        <color theme="1"/>
        <rFont val="Arial"/>
        <family val="2"/>
      </rPr>
      <t>S. pombe</t>
    </r>
    <r>
      <rPr>
        <b/>
        <sz val="12"/>
        <color theme="1"/>
        <rFont val="Arial"/>
        <family val="2"/>
      </rPr>
      <t xml:space="preserve"> Kinase-deletion Strains Sensitive to BPA, BHA, and BHT</t>
    </r>
  </si>
  <si>
    <r>
      <t xml:space="preserve">S10I </t>
    </r>
    <r>
      <rPr>
        <b/>
        <i/>
        <sz val="12"/>
        <color theme="1"/>
        <rFont val="Arial"/>
        <family val="2"/>
      </rPr>
      <t>S. cerevisiae</t>
    </r>
    <r>
      <rPr>
        <b/>
        <sz val="12"/>
        <color theme="1"/>
        <rFont val="Arial"/>
        <family val="2"/>
      </rPr>
      <t xml:space="preserve"> Kinase-deletion strains sensitive to BPA and BHA</t>
    </r>
  </si>
  <si>
    <t>S10J. Yeast Kinase Ortholog Genes Involved in Cellular Sensitivity to    BPA, BHA, or BHT</t>
  </si>
  <si>
    <r>
      <t xml:space="preserve">Comparison of kinase-deletion strains </t>
    </r>
    <r>
      <rPr>
        <i/>
        <sz val="12"/>
        <color theme="1"/>
        <rFont val="Arial"/>
        <family val="2"/>
      </rPr>
      <t>in S. cerevisiae</t>
    </r>
    <r>
      <rPr>
        <sz val="12"/>
        <color theme="1"/>
        <rFont val="Arial"/>
        <family val="2"/>
      </rPr>
      <t xml:space="preserve"> and </t>
    </r>
    <r>
      <rPr>
        <i/>
        <sz val="12"/>
        <color theme="1"/>
        <rFont val="Arial"/>
        <family val="2"/>
      </rPr>
      <t>S. pombe</t>
    </r>
    <r>
      <rPr>
        <sz val="12"/>
        <color theme="1"/>
        <rFont val="Arial"/>
        <family val="2"/>
      </rPr>
      <t xml:space="preserve"> (www.yeastgenome.org, www.pombase) that show growth sensitivity to at least one of the phenol derivatives BPA, BHA, or BHT derived from data in Sheet H and I.  Gene names are singly underlined if there is a human homolog and doubly underlined if it is associated with a human disease.
</t>
    </r>
  </si>
  <si>
    <t>110 Kinase deletion mutant strains of S. cerevisiae from the Mat a haploid library were screened for sensitivity to BPA, BHA, or BHT in four separate trials.  Strains that showed poor growth in at least three trials were deemed sensitive to the phenol derivative.  Gene names are singly underlined if there is a human homolog and doubly underlined if it is associated with a human disease (www.yeastgenome.org).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</si>
</sst>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0">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name val="Arial"/>
      <family val="2"/>
    </font>
    <font>
      <sz val="12"/>
      <color theme="1"/>
      <name val="Arial"/>
      <family val="2"/>
    </font>
    <font>
      <b/>
      <sz val="12"/>
      <color theme="1"/>
      <name val="Arial"/>
      <family val="2"/>
    </font>
    <font>
      <b/>
      <sz val="12"/>
      <name val="Arial"/>
      <family val="2"/>
    </font>
    <font>
      <b/>
      <sz val="11"/>
      <color theme="1"/>
      <name val="Arial"/>
      <family val="2"/>
    </font>
    <font>
      <u/>
      <sz val="12"/>
      <color theme="10"/>
      <name val="Calibri"/>
      <family val="2"/>
      <scheme val="minor"/>
    </font>
    <font>
      <u/>
      <sz val="12"/>
      <color theme="11"/>
      <name val="Calibri"/>
      <family val="2"/>
      <scheme val="minor"/>
    </font>
    <font>
      <sz val="12"/>
      <name val="Arial"/>
      <family val="2"/>
    </font>
    <font>
      <i/>
      <sz val="11"/>
      <name val="Arial"/>
      <family val="2"/>
    </font>
    <font>
      <sz val="11"/>
      <color theme="1"/>
      <name val="Arial"/>
      <family val="2"/>
    </font>
    <font>
      <b/>
      <sz val="11"/>
      <color indexed="8"/>
      <name val="Arial"/>
      <family val="2"/>
    </font>
    <font>
      <sz val="11"/>
      <color indexed="8"/>
      <name val="Arial"/>
      <family val="2"/>
    </font>
    <font>
      <sz val="11"/>
      <name val="Arial"/>
      <family val="2"/>
    </font>
    <font>
      <i/>
      <sz val="11"/>
      <color theme="1"/>
      <name val="Arial"/>
      <family val="2"/>
    </font>
    <font>
      <b/>
      <sz val="12"/>
      <color rgb="FF000000"/>
      <name val="Arial"/>
      <family val="2"/>
    </font>
    <font>
      <sz val="12"/>
      <color rgb="FF000000"/>
      <name val="Arial"/>
      <family val="2"/>
    </font>
    <font>
      <i/>
      <u val="double"/>
      <sz val="11"/>
      <color theme="1"/>
      <name val="Arial"/>
      <family val="2"/>
    </font>
    <font>
      <i/>
      <u/>
      <sz val="11"/>
      <color theme="1"/>
      <name val="Arial"/>
      <family val="2"/>
    </font>
    <font>
      <u val="double"/>
      <sz val="12"/>
      <color theme="1"/>
      <name val="Calibri (Body)"/>
    </font>
    <font>
      <u/>
      <sz val="12"/>
      <color theme="1"/>
      <name val="Calibri"/>
      <family val="2"/>
      <scheme val="minor"/>
    </font>
    <font>
      <sz val="11"/>
      <color theme="1"/>
      <name val="Calibri"/>
      <family val="2"/>
      <scheme val="minor"/>
    </font>
    <font>
      <i/>
      <sz val="11"/>
      <color rgb="FF000000"/>
      <name val="Arial"/>
      <family val="2"/>
    </font>
    <font>
      <i/>
      <u/>
      <sz val="11"/>
      <color rgb="FF000000"/>
      <name val="Arial"/>
      <family val="2"/>
    </font>
    <font>
      <i/>
      <u val="double"/>
      <sz val="11"/>
      <color rgb="FF000000"/>
      <name val="Arial"/>
      <family val="2"/>
    </font>
    <font>
      <i/>
      <u/>
      <sz val="11"/>
      <name val="Arial"/>
      <family val="2"/>
    </font>
    <font>
      <i/>
      <u val="double"/>
      <sz val="11"/>
      <name val="Arial"/>
      <family val="2"/>
    </font>
    <font>
      <sz val="11"/>
      <color rgb="FF000000"/>
      <name val="Arial"/>
      <family val="2"/>
    </font>
    <font>
      <b/>
      <sz val="11"/>
      <color rgb="FF000000"/>
      <name val="Arial"/>
      <family val="2"/>
    </font>
    <font>
      <b/>
      <i/>
      <sz val="12"/>
      <color rgb="FF000000"/>
      <name val="Arial"/>
      <family val="2"/>
    </font>
    <font>
      <sz val="8"/>
      <name val="Calibri"/>
      <family val="2"/>
      <scheme val="minor"/>
    </font>
    <font>
      <b/>
      <sz val="11"/>
      <color theme="1"/>
      <name val="Calibri"/>
      <family val="2"/>
      <scheme val="minor"/>
    </font>
    <font>
      <sz val="12"/>
      <name val="Times New Roman"/>
      <family val="1"/>
    </font>
    <font>
      <i/>
      <sz val="11"/>
      <color theme="1"/>
      <name val="Calibri"/>
      <family val="2"/>
      <scheme val="minor"/>
    </font>
    <font>
      <b/>
      <i/>
      <sz val="12"/>
      <color theme="1"/>
      <name val="Arial"/>
      <family val="2"/>
    </font>
    <font>
      <b/>
      <i/>
      <sz val="12"/>
      <name val="Arial"/>
      <family val="2"/>
    </font>
    <font>
      <i/>
      <sz val="12"/>
      <color theme="1"/>
      <name val="Arial"/>
      <family val="2"/>
    </font>
  </fonts>
  <fills count="2">
    <fill>
      <patternFill patternType="none"/>
    </fill>
    <fill>
      <patternFill patternType="gray125"/>
    </fill>
  </fills>
  <borders count="1">
    <border>
      <left/>
      <right/>
      <top/>
      <bottom/>
      <diagonal/>
    </border>
  </borders>
  <cellStyleXfs count="151">
    <xf numFmtId="0" fontId="0"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3" fillId="0" borderId="0"/>
  </cellStyleXfs>
  <cellXfs count="116">
    <xf numFmtId="0" fontId="0" fillId="0" borderId="0" xfId="0"/>
    <xf numFmtId="0" fontId="5" fillId="0" borderId="0" xfId="0" applyFont="1"/>
    <xf numFmtId="0" fontId="6" fillId="0" borderId="0" xfId="0" applyFont="1"/>
    <xf numFmtId="0" fontId="7" fillId="0" borderId="0" xfId="0" applyFont="1" applyAlignment="1">
      <alignment vertical="center" wrapText="1"/>
    </xf>
    <xf numFmtId="0" fontId="5" fillId="0" borderId="0" xfId="0" applyFont="1" applyAlignment="1">
      <alignment wrapText="1"/>
    </xf>
    <xf numFmtId="0" fontId="5" fillId="0" borderId="0" xfId="0" applyFont="1" applyAlignment="1">
      <alignment horizontal="center" wrapText="1"/>
    </xf>
    <xf numFmtId="0" fontId="0" fillId="0" borderId="0" xfId="0" applyAlignment="1">
      <alignment wrapText="1"/>
    </xf>
    <xf numFmtId="0" fontId="7" fillId="0" borderId="0" xfId="0" applyFont="1" applyAlignment="1">
      <alignment horizontal="center" vertical="center" wrapText="1"/>
    </xf>
    <xf numFmtId="0" fontId="5" fillId="0" borderId="0" xfId="0" applyFont="1" applyAlignment="1">
      <alignment horizontal="center" vertical="center" wrapText="1"/>
    </xf>
    <xf numFmtId="0" fontId="11" fillId="0" borderId="0" xfId="0" applyFont="1" applyAlignment="1">
      <alignment wrapText="1"/>
    </xf>
    <xf numFmtId="0" fontId="7" fillId="0" borderId="0" xfId="0" applyFont="1" applyAlignment="1">
      <alignment horizontal="left" vertical="center" wrapText="1"/>
    </xf>
    <xf numFmtId="0" fontId="5" fillId="0" borderId="0" xfId="0" applyFont="1" applyAlignment="1">
      <alignment horizontal="left" vertical="center" wrapText="1"/>
    </xf>
    <xf numFmtId="0" fontId="6" fillId="0" borderId="0" xfId="0" applyFont="1" applyAlignment="1">
      <alignment horizontal="center" vertical="center" wrapText="1"/>
    </xf>
    <xf numFmtId="0" fontId="7" fillId="0" borderId="0" xfId="0" applyFont="1"/>
    <xf numFmtId="0" fontId="5" fillId="0" borderId="0" xfId="0" applyFont="1" applyAlignment="1">
      <alignment horizontal="center"/>
    </xf>
    <xf numFmtId="0" fontId="7" fillId="0" borderId="0" xfId="0" applyFont="1" applyAlignment="1">
      <alignment vertical="center"/>
    </xf>
    <xf numFmtId="0" fontId="11" fillId="0" borderId="0" xfId="0" applyFont="1"/>
    <xf numFmtId="0" fontId="12" fillId="0" borderId="0" xfId="0" applyFont="1" applyFill="1" applyAlignment="1">
      <alignment horizontal="left" vertical="center" wrapText="1"/>
    </xf>
    <xf numFmtId="0" fontId="13" fillId="0" borderId="0" xfId="0" applyFont="1" applyAlignment="1">
      <alignment horizontal="center" vertical="center"/>
    </xf>
    <xf numFmtId="0" fontId="12" fillId="0" borderId="0" xfId="0" applyFont="1" applyAlignment="1">
      <alignment horizontal="left" vertical="center" wrapText="1"/>
    </xf>
    <xf numFmtId="0" fontId="12" fillId="0" borderId="0" xfId="0" applyFont="1" applyFill="1" applyAlignment="1">
      <alignment vertical="center" wrapText="1"/>
    </xf>
    <xf numFmtId="0" fontId="12" fillId="0" borderId="0" xfId="0" applyFont="1" applyAlignment="1">
      <alignment vertical="center" wrapText="1"/>
    </xf>
    <xf numFmtId="0" fontId="13" fillId="0" borderId="0" xfId="0" applyFont="1"/>
    <xf numFmtId="0" fontId="13" fillId="0" borderId="0" xfId="0" applyFont="1" applyAlignment="1">
      <alignment horizontal="center" vertical="center" wrapText="1"/>
    </xf>
    <xf numFmtId="0" fontId="13" fillId="0" borderId="0" xfId="0" applyFont="1" applyAlignment="1">
      <alignment wrapText="1"/>
    </xf>
    <xf numFmtId="0" fontId="8" fillId="0" borderId="0" xfId="0" applyFont="1" applyAlignment="1">
      <alignment wrapText="1"/>
    </xf>
    <xf numFmtId="0" fontId="14" fillId="0" borderId="0" xfId="0" applyFont="1" applyAlignment="1">
      <alignment wrapText="1"/>
    </xf>
    <xf numFmtId="0" fontId="13" fillId="0" borderId="0" xfId="0" applyFont="1" applyAlignment="1">
      <alignment horizontal="center" wrapText="1"/>
    </xf>
    <xf numFmtId="0" fontId="15" fillId="0" borderId="0" xfId="0" applyFont="1" applyAlignment="1">
      <alignment horizontal="left" wrapText="1" indent="1"/>
    </xf>
    <xf numFmtId="0" fontId="16" fillId="0" borderId="0" xfId="0" applyFont="1" applyAlignment="1">
      <alignment wrapText="1"/>
    </xf>
    <xf numFmtId="0" fontId="17" fillId="0" borderId="0" xfId="0" applyFont="1" applyAlignment="1">
      <alignment horizontal="left" vertical="center" wrapText="1"/>
    </xf>
    <xf numFmtId="0" fontId="4" fillId="0" borderId="0" xfId="0" applyFont="1" applyAlignment="1">
      <alignment wrapText="1"/>
    </xf>
    <xf numFmtId="0" fontId="16" fillId="0" borderId="0" xfId="0" applyFont="1" applyAlignment="1">
      <alignment horizontal="left" wrapText="1" indent="1"/>
    </xf>
    <xf numFmtId="0" fontId="13" fillId="0" borderId="0" xfId="0" applyFont="1" applyAlignment="1">
      <alignment horizontal="left" vertical="center" wrapText="1"/>
    </xf>
    <xf numFmtId="0" fontId="8" fillId="0" borderId="0" xfId="0" applyFont="1" applyFill="1" applyAlignment="1">
      <alignment horizontal="left" vertical="center" wrapText="1"/>
    </xf>
    <xf numFmtId="0" fontId="17" fillId="0" borderId="0" xfId="0" applyFont="1" applyFill="1" applyAlignment="1">
      <alignment horizontal="left" vertical="center" wrapText="1"/>
    </xf>
    <xf numFmtId="0" fontId="13" fillId="0" borderId="0" xfId="0" applyFont="1" applyFill="1" applyAlignment="1">
      <alignment horizontal="center" vertical="center" wrapText="1"/>
    </xf>
    <xf numFmtId="0" fontId="13" fillId="0" borderId="0" xfId="0" applyFont="1" applyFill="1" applyAlignment="1">
      <alignment horizontal="center" vertical="center"/>
    </xf>
    <xf numFmtId="0" fontId="17" fillId="0" borderId="0" xfId="0" applyFont="1" applyFill="1" applyBorder="1" applyAlignment="1">
      <alignment horizontal="left" vertical="center" wrapText="1"/>
    </xf>
    <xf numFmtId="0" fontId="9" fillId="0" borderId="0" xfId="51"/>
    <xf numFmtId="0" fontId="19" fillId="0" borderId="0" xfId="0" applyFont="1"/>
    <xf numFmtId="0" fontId="0" fillId="0" borderId="0" xfId="0" applyAlignment="1"/>
    <xf numFmtId="0" fontId="22" fillId="0" borderId="0" xfId="0" applyFont="1" applyAlignment="1"/>
    <xf numFmtId="0" fontId="23" fillId="0" borderId="0" xfId="0" applyFont="1" applyAlignment="1"/>
    <xf numFmtId="0" fontId="24" fillId="0" borderId="0" xfId="0" applyFont="1"/>
    <xf numFmtId="0" fontId="17" fillId="0" borderId="0" xfId="0" applyFont="1" applyAlignment="1">
      <alignment horizontal="left" vertical="center"/>
    </xf>
    <xf numFmtId="0" fontId="17" fillId="0" borderId="0" xfId="0" applyFont="1" applyFill="1" applyAlignment="1">
      <alignment vertical="center" wrapText="1"/>
    </xf>
    <xf numFmtId="0" fontId="17" fillId="0" borderId="0" xfId="0" applyFont="1" applyAlignment="1">
      <alignment vertical="center"/>
    </xf>
    <xf numFmtId="0" fontId="17" fillId="0" borderId="0" xfId="0" applyFont="1" applyAlignment="1">
      <alignment vertical="center" wrapText="1"/>
    </xf>
    <xf numFmtId="0" fontId="17" fillId="0" borderId="0" xfId="0" applyFont="1" applyFill="1" applyAlignment="1">
      <alignment vertical="center"/>
    </xf>
    <xf numFmtId="0" fontId="8" fillId="0" borderId="0" xfId="0" applyFont="1"/>
    <xf numFmtId="0" fontId="17" fillId="0" borderId="0" xfId="0" applyFont="1" applyAlignment="1">
      <alignment vertical="top" wrapText="1"/>
    </xf>
    <xf numFmtId="0" fontId="7" fillId="0" borderId="0" xfId="0" applyFont="1" applyAlignment="1">
      <alignment horizontal="left" vertical="center"/>
    </xf>
    <xf numFmtId="0" fontId="7" fillId="0" borderId="0" xfId="0" applyFont="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6" fillId="0" borderId="0" xfId="0" applyFont="1" applyAlignment="1">
      <alignment horizontal="center" vertical="center"/>
    </xf>
    <xf numFmtId="0" fontId="13" fillId="0" borderId="0" xfId="0" applyFont="1" applyAlignment="1">
      <alignment vertical="center" wrapText="1"/>
    </xf>
    <xf numFmtId="0" fontId="4" fillId="0" borderId="0" xfId="0" applyFont="1"/>
    <xf numFmtId="0" fontId="8" fillId="0" borderId="0" xfId="0" applyFont="1" applyAlignment="1">
      <alignment horizontal="center" vertical="center" wrapText="1"/>
    </xf>
    <xf numFmtId="0" fontId="30" fillId="0" borderId="0" xfId="0" applyFont="1" applyAlignment="1">
      <alignment horizontal="center" vertical="center" wrapText="1"/>
    </xf>
    <xf numFmtId="0" fontId="0" fillId="0" borderId="0" xfId="0" applyAlignment="1">
      <alignment horizontal="center" vertical="center" wrapText="1"/>
    </xf>
    <xf numFmtId="0" fontId="8" fillId="0" borderId="0" xfId="0" applyFont="1" applyAlignment="1">
      <alignment vertical="center" wrapText="1"/>
    </xf>
    <xf numFmtId="0" fontId="25" fillId="0" borderId="0" xfId="0" applyFont="1" applyAlignment="1">
      <alignment vertical="center" wrapText="1"/>
    </xf>
    <xf numFmtId="0" fontId="6" fillId="0" borderId="0" xfId="0" applyFont="1" applyAlignment="1">
      <alignment vertical="center" wrapText="1"/>
    </xf>
    <xf numFmtId="0" fontId="4" fillId="0" borderId="0" xfId="0" applyFont="1" applyAlignment="1">
      <alignment horizontal="left" vertical="center" wrapText="1"/>
    </xf>
    <xf numFmtId="0" fontId="18" fillId="0" borderId="0" xfId="0" applyFont="1" applyAlignment="1">
      <alignment horizontal="center" vertical="center" wrapText="1"/>
    </xf>
    <xf numFmtId="0" fontId="26" fillId="0" borderId="0" xfId="0" applyFont="1" applyAlignment="1">
      <alignment vertical="center" wrapText="1"/>
    </xf>
    <xf numFmtId="0" fontId="18" fillId="0" borderId="0" xfId="0" applyFont="1" applyAlignment="1">
      <alignment vertical="center" wrapText="1"/>
    </xf>
    <xf numFmtId="0" fontId="31" fillId="0" borderId="0" xfId="0" applyFont="1" applyAlignment="1">
      <alignment vertical="center" wrapText="1"/>
    </xf>
    <xf numFmtId="0" fontId="0" fillId="0" borderId="0" xfId="0" applyAlignment="1">
      <alignment vertical="center"/>
    </xf>
    <xf numFmtId="0" fontId="0" fillId="0" borderId="0" xfId="0" applyAlignment="1">
      <alignment vertical="center" wrapText="1"/>
    </xf>
    <xf numFmtId="0" fontId="0" fillId="0" borderId="0" xfId="0" applyAlignment="1">
      <alignment horizontal="center" vertical="center"/>
    </xf>
    <xf numFmtId="0" fontId="31" fillId="0" borderId="0" xfId="0" applyFont="1" applyAlignment="1">
      <alignment horizontal="center" vertical="center" wrapText="1"/>
    </xf>
    <xf numFmtId="0" fontId="24" fillId="0" borderId="0" xfId="0" applyFont="1" applyAlignment="1">
      <alignment horizontal="center" vertical="center"/>
    </xf>
    <xf numFmtId="0" fontId="0" fillId="0" borderId="0" xfId="0" applyFont="1" applyAlignment="1">
      <alignment horizontal="center" vertical="center"/>
    </xf>
    <xf numFmtId="0" fontId="0" fillId="0" borderId="0" xfId="0" applyFont="1"/>
    <xf numFmtId="0" fontId="26" fillId="0" borderId="0" xfId="0" applyFont="1" applyAlignment="1">
      <alignment vertical="top" wrapText="1"/>
    </xf>
    <xf numFmtId="0" fontId="27" fillId="0" borderId="0" xfId="0" applyFont="1" applyAlignment="1">
      <alignment vertical="top" wrapText="1"/>
    </xf>
    <xf numFmtId="0" fontId="25" fillId="0" borderId="0" xfId="0" applyFont="1" applyAlignment="1">
      <alignment vertical="top" wrapText="1"/>
    </xf>
    <xf numFmtId="0" fontId="18" fillId="0" borderId="0" xfId="0" applyFont="1" applyAlignment="1">
      <alignment vertical="center"/>
    </xf>
    <xf numFmtId="0" fontId="32" fillId="0" borderId="0" xfId="0" applyFont="1" applyAlignment="1">
      <alignment horizontal="left" vertical="center"/>
    </xf>
    <xf numFmtId="0" fontId="0" fillId="0" borderId="0" xfId="0" applyFont="1" applyAlignment="1"/>
    <xf numFmtId="0" fontId="31" fillId="0" borderId="0" xfId="0" applyFont="1" applyAlignment="1">
      <alignment vertical="center"/>
    </xf>
    <xf numFmtId="0" fontId="25" fillId="0" borderId="0" xfId="0" applyFont="1" applyAlignment="1">
      <alignment vertical="center"/>
    </xf>
    <xf numFmtId="0" fontId="27" fillId="0" borderId="0" xfId="0" applyFont="1" applyAlignment="1">
      <alignment vertical="center"/>
    </xf>
    <xf numFmtId="0" fontId="26" fillId="0" borderId="0" xfId="0" applyFont="1" applyAlignment="1">
      <alignment vertical="center"/>
    </xf>
    <xf numFmtId="0" fontId="30" fillId="0" borderId="0" xfId="0" applyFont="1" applyAlignment="1">
      <alignment vertical="center"/>
    </xf>
    <xf numFmtId="0" fontId="5" fillId="0" borderId="0" xfId="0" applyFont="1" applyAlignment="1">
      <alignment vertical="top"/>
    </xf>
    <xf numFmtId="0" fontId="5" fillId="0" borderId="0" xfId="0" applyFont="1" applyAlignment="1"/>
    <xf numFmtId="0" fontId="28" fillId="0" borderId="0" xfId="0" applyFont="1" applyAlignment="1">
      <alignment horizontal="left" vertical="center" wrapText="1"/>
    </xf>
    <xf numFmtId="0" fontId="6" fillId="0" borderId="0" xfId="0" applyFont="1" applyAlignment="1">
      <alignment wrapText="1"/>
    </xf>
    <xf numFmtId="0" fontId="7" fillId="0" borderId="0" xfId="150" applyFont="1" applyAlignment="1">
      <alignment vertical="center"/>
    </xf>
    <xf numFmtId="0" fontId="6" fillId="0" borderId="0" xfId="150" applyFont="1" applyAlignment="1">
      <alignment horizontal="center" vertical="center" wrapText="1"/>
    </xf>
    <xf numFmtId="0" fontId="6" fillId="0" borderId="0" xfId="150" applyFont="1" applyAlignment="1">
      <alignment horizontal="center" vertical="center"/>
    </xf>
    <xf numFmtId="0" fontId="8" fillId="0" borderId="0" xfId="150" applyFont="1" applyAlignment="1">
      <alignment wrapText="1"/>
    </xf>
    <xf numFmtId="0" fontId="34" fillId="0" borderId="0" xfId="150" applyFont="1" applyAlignment="1">
      <alignment wrapText="1"/>
    </xf>
    <xf numFmtId="0" fontId="18" fillId="0" borderId="0" xfId="150" applyFont="1" applyAlignment="1">
      <alignment horizontal="center" vertical="center" wrapText="1"/>
    </xf>
    <xf numFmtId="0" fontId="7" fillId="0" borderId="0" xfId="150" applyFont="1" applyAlignment="1">
      <alignment horizontal="center" vertical="center" wrapText="1"/>
    </xf>
    <xf numFmtId="0" fontId="8" fillId="0" borderId="0" xfId="150" applyFont="1" applyAlignment="1">
      <alignment horizontal="center" vertical="center" wrapText="1"/>
    </xf>
    <xf numFmtId="0" fontId="3" fillId="0" borderId="0" xfId="150"/>
    <xf numFmtId="0" fontId="17" fillId="0" borderId="0" xfId="150" applyFont="1" applyAlignment="1">
      <alignment wrapText="1"/>
    </xf>
    <xf numFmtId="0" fontId="13" fillId="0" borderId="0" xfId="150" applyFont="1" applyAlignment="1">
      <alignment horizontal="center" vertical="center"/>
    </xf>
    <xf numFmtId="0" fontId="7" fillId="0" borderId="0" xfId="150" applyFont="1" applyAlignment="1">
      <alignment vertical="center" wrapText="1"/>
    </xf>
    <xf numFmtId="0" fontId="17" fillId="0" borderId="0" xfId="150" applyFont="1" applyAlignment="1">
      <alignment vertical="top" wrapText="1"/>
    </xf>
    <xf numFmtId="0" fontId="3" fillId="0" borderId="0" xfId="150" applyAlignment="1">
      <alignment wrapText="1"/>
    </xf>
    <xf numFmtId="0" fontId="13" fillId="0" borderId="0" xfId="150" applyFont="1" applyAlignment="1">
      <alignment wrapText="1"/>
    </xf>
    <xf numFmtId="2" fontId="3" fillId="0" borderId="0" xfId="150" applyNumberFormat="1"/>
    <xf numFmtId="0" fontId="9" fillId="0" borderId="0" xfId="51" applyAlignment="1">
      <alignment vertical="center"/>
    </xf>
    <xf numFmtId="0" fontId="35" fillId="0" borderId="0" xfId="0" applyFont="1" applyAlignment="1">
      <alignment vertical="center"/>
    </xf>
    <xf numFmtId="0" fontId="2" fillId="0" borderId="0" xfId="150" applyFont="1" applyAlignment="1">
      <alignment wrapText="1"/>
    </xf>
    <xf numFmtId="0" fontId="2" fillId="0" borderId="0" xfId="150" applyFont="1"/>
    <xf numFmtId="0" fontId="17" fillId="0" borderId="0" xfId="0" applyNumberFormat="1" applyFont="1" applyAlignment="1">
      <alignment horizontal="left" vertical="center" wrapText="1"/>
    </xf>
    <xf numFmtId="0" fontId="6" fillId="0" borderId="0" xfId="150" applyFont="1"/>
    <xf numFmtId="0" fontId="37" fillId="0" borderId="0" xfId="0" applyFont="1"/>
    <xf numFmtId="0" fontId="5" fillId="0" borderId="0" xfId="0" applyFont="1" applyAlignment="1">
      <alignment vertical="top" wrapText="1"/>
    </xf>
  </cellXfs>
  <cellStyles count="151">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11" builtinId="9" hidden="1"/>
    <cellStyle name="Followed Hyperlink" xfId="112" builtinId="9" hidden="1"/>
    <cellStyle name="Followed Hyperlink" xfId="113" builtinId="9" hidden="1"/>
    <cellStyle name="Followed Hyperlink" xfId="114" builtinId="9" hidden="1"/>
    <cellStyle name="Followed Hyperlink" xfId="115" builtinId="9" hidden="1"/>
    <cellStyle name="Followed Hyperlink" xfId="116" builtinId="9" hidden="1"/>
    <cellStyle name="Followed Hyperlink" xfId="117" builtinId="9" hidden="1"/>
    <cellStyle name="Followed Hyperlink" xfId="118" builtinId="9" hidden="1"/>
    <cellStyle name="Followed Hyperlink" xfId="119" builtinId="9" hidden="1"/>
    <cellStyle name="Followed Hyperlink" xfId="120" builtinId="9" hidden="1"/>
    <cellStyle name="Followed Hyperlink" xfId="121" builtinId="9" hidden="1"/>
    <cellStyle name="Followed Hyperlink" xfId="122" builtinId="9" hidden="1"/>
    <cellStyle name="Followed Hyperlink" xfId="123" builtinId="9" hidden="1"/>
    <cellStyle name="Followed Hyperlink" xfId="124" builtinId="9" hidden="1"/>
    <cellStyle name="Followed Hyperlink" xfId="125" builtinId="9" hidden="1"/>
    <cellStyle name="Followed Hyperlink" xfId="126" builtinId="9" hidden="1"/>
    <cellStyle name="Followed Hyperlink" xfId="127" builtinId="9" hidden="1"/>
    <cellStyle name="Followed Hyperlink" xfId="128" builtinId="9" hidden="1"/>
    <cellStyle name="Followed Hyperlink" xfId="129" builtinId="9" hidden="1"/>
    <cellStyle name="Followed Hyperlink" xfId="130" builtinId="9" hidden="1"/>
    <cellStyle name="Followed Hyperlink" xfId="131" builtinId="9" hidden="1"/>
    <cellStyle name="Followed Hyperlink" xfId="132" builtinId="9" hidden="1"/>
    <cellStyle name="Followed Hyperlink" xfId="133" builtinId="9" hidden="1"/>
    <cellStyle name="Followed Hyperlink" xfId="134"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cellStyle name="Normal" xfId="0" builtinId="0"/>
    <cellStyle name="Normal 2" xfId="15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manualLayout>
          <c:layoutTarget val="inner"/>
          <c:xMode val="edge"/>
          <c:yMode val="edge"/>
          <c:x val="0.21179208688906101"/>
          <c:y val="0.17065602836879401"/>
          <c:w val="0.61365399534522902"/>
          <c:h val="0.70124113475177297"/>
        </c:manualLayout>
      </c:layout>
      <c:doughnutChart>
        <c:varyColors val="1"/>
        <c:ser>
          <c:idx val="0"/>
          <c:order val="0"/>
          <c:explosion val="25"/>
          <c:dLbls>
            <c:dLbl>
              <c:idx val="0"/>
              <c:layout>
                <c:manualLayout>
                  <c:x val="0.12838631115667501"/>
                  <c:y val="-6.84311202834193E-2"/>
                </c:manualLayout>
              </c:layout>
              <c:tx>
                <c:rich>
                  <a:bodyPr lIns="0">
                    <a:noAutofit/>
                  </a:bodyPr>
                  <a:lstStyle/>
                  <a:p>
                    <a:pPr algn="l">
                      <a:defRPr sz="1100" b="0">
                        <a:latin typeface="Arial"/>
                        <a:cs typeface="Arial"/>
                      </a:defRPr>
                    </a:pPr>
                    <a:r>
                      <a:rPr lang="en-US" sz="1100" b="0">
                        <a:latin typeface="Arial"/>
                        <a:cs typeface="Arial"/>
                      </a:rPr>
                      <a:t>Mitotic and meiotic cell cycle</a:t>
                    </a:r>
                    <a:endParaRPr lang="en-US" sz="1100" b="1">
                      <a:latin typeface="Arial"/>
                      <a:cs typeface="Arial"/>
                    </a:endParaRPr>
                  </a:p>
                </c:rich>
              </c:tx>
              <c:spPr/>
              <c:showLegendKey val="0"/>
              <c:showVal val="0"/>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0-8488-9E46-908C-B101F8440DB0}"/>
                </c:ext>
              </c:extLst>
            </c:dLbl>
            <c:dLbl>
              <c:idx val="1"/>
              <c:layout>
                <c:manualLayout>
                  <c:x val="0.12367318358682799"/>
                  <c:y val="-1.9503563492033499E-2"/>
                </c:manualLayout>
              </c:layout>
              <c:spPr/>
              <c:txPr>
                <a:bodyPr lIns="2">
                  <a:spAutoFit/>
                </a:bodyPr>
                <a:lstStyle/>
                <a:p>
                  <a:pPr algn="l">
                    <a:defRPr sz="1100" b="0">
                      <a:latin typeface="Arial"/>
                    </a:defRPr>
                  </a:pPr>
                  <a:endParaRPr lang="en-US"/>
                </a:p>
              </c:txPr>
              <c:showLegendKey val="0"/>
              <c:showVal val="0"/>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1-8488-9E46-908C-B101F8440DB0}"/>
                </c:ext>
              </c:extLst>
            </c:dLbl>
            <c:dLbl>
              <c:idx val="2"/>
              <c:layout>
                <c:manualLayout>
                  <c:x val="0.12868331888353499"/>
                  <c:y val="2.83687167278503E-2"/>
                </c:manualLayout>
              </c:layout>
              <c:tx>
                <c:rich>
                  <a:bodyPr/>
                  <a:lstStyle/>
                  <a:p>
                    <a:pPr algn="l">
                      <a:defRPr sz="1100" b="0">
                        <a:latin typeface="Arial"/>
                        <a:cs typeface="Arial"/>
                      </a:defRPr>
                    </a:pPr>
                    <a:r>
                      <a:rPr lang="en-US" sz="1100" b="0">
                        <a:latin typeface="Arial"/>
                        <a:cs typeface="Arial"/>
                      </a:rPr>
                      <a:t>Chromatin remodeling</a:t>
                    </a:r>
                    <a:endParaRPr lang="en-US" sz="1100" b="1">
                      <a:latin typeface="Arial"/>
                      <a:cs typeface="Arial"/>
                    </a:endParaRPr>
                  </a:p>
                </c:rich>
              </c:tx>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488-9E46-908C-B101F8440DB0}"/>
                </c:ext>
              </c:extLst>
            </c:dLbl>
            <c:dLbl>
              <c:idx val="3"/>
              <c:layout>
                <c:manualLayout>
                  <c:x val="0.119379692863108"/>
                  <c:y val="6.01884934483813E-2"/>
                </c:manualLayout>
              </c:layout>
              <c:spPr/>
              <c:txPr>
                <a:bodyPr/>
                <a:lstStyle/>
                <a:p>
                  <a:pPr algn="l">
                    <a:defRPr sz="1100" b="0">
                      <a:latin typeface="Arial"/>
                      <a:cs typeface="Arial"/>
                    </a:defRPr>
                  </a:pPr>
                  <a:endParaRPr lang="en-US"/>
                </a:p>
              </c:tx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8488-9E46-908C-B101F8440DB0}"/>
                </c:ext>
              </c:extLst>
            </c:dLbl>
            <c:dLbl>
              <c:idx val="4"/>
              <c:layout>
                <c:manualLayout>
                  <c:x val="0.116311267040849"/>
                  <c:y val="7.9164418654663907E-2"/>
                </c:manualLayout>
              </c:layout>
              <c:tx>
                <c:rich>
                  <a:bodyPr/>
                  <a:lstStyle/>
                  <a:p>
                    <a:pPr algn="l">
                      <a:defRPr sz="1100" b="0">
                        <a:latin typeface="Arial"/>
                        <a:cs typeface="Arial"/>
                      </a:defRPr>
                    </a:pPr>
                    <a:r>
                      <a:rPr lang="en-US" sz="1100" b="0">
                        <a:latin typeface="Arial"/>
                        <a:cs typeface="Arial"/>
                      </a:rPr>
                      <a:t>Vacuolar trafficking, autophagy, </a:t>
                    </a:r>
                    <a:endParaRPr lang="en-US" sz="1100" b="1">
                      <a:latin typeface="Arial"/>
                      <a:cs typeface="Arial"/>
                    </a:endParaRPr>
                  </a:p>
                </c:rich>
              </c:tx>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8488-9E46-908C-B101F8440DB0}"/>
                </c:ext>
              </c:extLst>
            </c:dLbl>
            <c:dLbl>
              <c:idx val="5"/>
              <c:layout>
                <c:manualLayout>
                  <c:x val="3.7122041725784101E-2"/>
                  <c:y val="9.8572905387305704E-2"/>
                </c:manualLayout>
              </c:layout>
              <c:tx>
                <c:rich>
                  <a:bodyPr/>
                  <a:lstStyle/>
                  <a:p>
                    <a:pPr algn="l">
                      <a:defRPr sz="1100" b="0">
                        <a:latin typeface="Arial"/>
                        <a:cs typeface="Arial"/>
                      </a:defRPr>
                    </a:pPr>
                    <a:r>
                      <a:rPr lang="en-US"/>
                      <a:t>ER/Golgi protein</a:t>
                    </a:r>
                    <a:r>
                      <a:rPr lang="en-US" baseline="0"/>
                      <a:t> </a:t>
                    </a:r>
                  </a:p>
                  <a:p>
                    <a:pPr algn="l">
                      <a:defRPr sz="1100" b="0">
                        <a:latin typeface="Arial"/>
                        <a:cs typeface="Arial"/>
                      </a:defRPr>
                    </a:pPr>
                    <a:r>
                      <a:rPr lang="en-US"/>
                      <a:t>sorting, </a:t>
                    </a:r>
                  </a:p>
                </c:rich>
              </c:tx>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8488-9E46-908C-B101F8440DB0}"/>
                </c:ext>
              </c:extLst>
            </c:dLbl>
            <c:dLbl>
              <c:idx val="6"/>
              <c:layout>
                <c:manualLayout>
                  <c:x val="-6.8217843272627796E-2"/>
                  <c:y val="9.6894913770661298E-2"/>
                </c:manualLayout>
              </c:layout>
              <c:spPr/>
              <c:txPr>
                <a:bodyPr/>
                <a:lstStyle/>
                <a:p>
                  <a:pPr algn="l">
                    <a:defRPr sz="1100" b="0">
                      <a:latin typeface="Arial"/>
                      <a:cs typeface="Arial"/>
                    </a:defRPr>
                  </a:pPr>
                  <a:endParaRPr lang="en-US"/>
                </a:p>
              </c:tx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8488-9E46-908C-B101F8440DB0}"/>
                </c:ext>
              </c:extLst>
            </c:dLbl>
            <c:dLbl>
              <c:idx val="7"/>
              <c:layout>
                <c:manualLayout>
                  <c:x val="-0.128660387238233"/>
                  <c:y val="6.9771627133096203E-2"/>
                </c:manualLayout>
              </c:layout>
              <c:spPr/>
              <c:txPr>
                <a:bodyPr lIns="0">
                  <a:noAutofit/>
                </a:bodyPr>
                <a:lstStyle/>
                <a:p>
                  <a:pPr algn="l">
                    <a:defRPr sz="1100" b="0">
                      <a:latin typeface="Arial"/>
                      <a:cs typeface="Arial"/>
                    </a:defRPr>
                  </a:pPr>
                  <a:endParaRPr lang="en-US"/>
                </a:p>
              </c:txPr>
              <c:showLegendKey val="0"/>
              <c:showVal val="0"/>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7-8488-9E46-908C-B101F8440DB0}"/>
                </c:ext>
              </c:extLst>
            </c:dLbl>
            <c:dLbl>
              <c:idx val="8"/>
              <c:layout>
                <c:manualLayout>
                  <c:x val="-9.6036258977984401E-2"/>
                  <c:y val="6.9053646684198E-2"/>
                </c:manualLayout>
              </c:layout>
              <c:spPr/>
              <c:txPr>
                <a:bodyPr/>
                <a:lstStyle/>
                <a:p>
                  <a:pPr algn="l">
                    <a:defRPr sz="1100" b="0">
                      <a:latin typeface="Arial"/>
                      <a:cs typeface="Arial"/>
                    </a:defRPr>
                  </a:pPr>
                  <a:endParaRPr lang="en-US"/>
                </a:p>
              </c:tx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8488-9E46-908C-B101F8440DB0}"/>
                </c:ext>
              </c:extLst>
            </c:dLbl>
            <c:dLbl>
              <c:idx val="9"/>
              <c:layout>
                <c:manualLayout>
                  <c:x val="-0.116328803004904"/>
                  <c:y val="5.9565589758874798E-2"/>
                </c:manualLayout>
              </c:layout>
              <c:spPr/>
              <c:txPr>
                <a:bodyPr/>
                <a:lstStyle/>
                <a:p>
                  <a:pPr algn="l">
                    <a:defRPr sz="1100" b="0">
                      <a:latin typeface="Arial"/>
                      <a:cs typeface="Arial"/>
                    </a:defRPr>
                  </a:pPr>
                  <a:endParaRPr lang="en-US"/>
                </a:p>
              </c:tx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9-8488-9E46-908C-B101F8440DB0}"/>
                </c:ext>
              </c:extLst>
            </c:dLbl>
            <c:dLbl>
              <c:idx val="10"/>
              <c:layout>
                <c:manualLayout>
                  <c:x val="-0.12405210756535801"/>
                  <c:y val="1.8162867997992799E-2"/>
                </c:manualLayout>
              </c:layout>
              <c:tx>
                <c:rich>
                  <a:bodyPr/>
                  <a:lstStyle/>
                  <a:p>
                    <a:pPr algn="l">
                      <a:defRPr sz="1100" b="0">
                        <a:latin typeface="Arial"/>
                        <a:cs typeface="Arial"/>
                      </a:defRPr>
                    </a:pPr>
                    <a:r>
                      <a:rPr lang="en-US" sz="1100"/>
                      <a:t>G protein, phosphatidylinositol-mediated signaling</a:t>
                    </a:r>
                  </a:p>
                </c:rich>
              </c:tx>
              <c:sp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A-8488-9E46-908C-B101F8440DB0}"/>
                </c:ext>
              </c:extLst>
            </c:dLbl>
            <c:dLbl>
              <c:idx val="11"/>
              <c:layout>
                <c:manualLayout>
                  <c:x val="-0.12869496864986599"/>
                  <c:y val="-1.26968975547918E-2"/>
                </c:manualLayout>
              </c:layout>
              <c:spPr/>
              <c:txPr>
                <a:bodyPr/>
                <a:lstStyle/>
                <a:p>
                  <a:pPr algn="l">
                    <a:defRPr sz="1100" b="0">
                      <a:latin typeface="Arial"/>
                      <a:cs typeface="Arial"/>
                    </a:defRPr>
                  </a:pPr>
                  <a:endParaRPr lang="en-US"/>
                </a:p>
              </c:tx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B-8488-9E46-908C-B101F8440DB0}"/>
                </c:ext>
              </c:extLst>
            </c:dLbl>
            <c:dLbl>
              <c:idx val="12"/>
              <c:layout>
                <c:manualLayout>
                  <c:x val="-0.142676895570268"/>
                  <c:y val="-2.6881255918716901E-2"/>
                </c:manualLayout>
              </c:layout>
              <c:spPr/>
              <c:txPr>
                <a:bodyPr/>
                <a:lstStyle/>
                <a:p>
                  <a:pPr algn="l">
                    <a:defRPr sz="1050" b="0">
                      <a:latin typeface="Arial"/>
                      <a:cs typeface="Arial"/>
                    </a:defRPr>
                  </a:pPr>
                  <a:endParaRPr lang="en-US"/>
                </a:p>
              </c:tx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C-8488-9E46-908C-B101F8440DB0}"/>
                </c:ext>
              </c:extLst>
            </c:dLbl>
            <c:dLbl>
              <c:idx val="13"/>
              <c:layout>
                <c:manualLayout>
                  <c:x val="-0.13021777705290299"/>
                  <c:y val="-5.4004542556282002E-2"/>
                </c:manualLayout>
              </c:layout>
              <c:spPr/>
              <c:txPr>
                <a:bodyPr/>
                <a:lstStyle/>
                <a:p>
                  <a:pPr algn="l">
                    <a:defRPr sz="1100" b="0">
                      <a:latin typeface="Arial"/>
                      <a:cs typeface="Arial"/>
                    </a:defRPr>
                  </a:pPr>
                  <a:endParaRPr lang="en-US"/>
                </a:p>
              </c:tx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D-8488-9E46-908C-B101F8440DB0}"/>
                </c:ext>
              </c:extLst>
            </c:dLbl>
            <c:dLbl>
              <c:idx val="14"/>
              <c:layout>
                <c:manualLayout>
                  <c:x val="-7.9107922208991904E-2"/>
                  <c:y val="-7.0204188659455394E-2"/>
                </c:manualLayout>
              </c:layout>
              <c:spPr/>
              <c:txPr>
                <a:bodyPr/>
                <a:lstStyle/>
                <a:p>
                  <a:pPr algn="l">
                    <a:defRPr sz="1200" b="0">
                      <a:latin typeface="Arial"/>
                      <a:cs typeface="Arial"/>
                    </a:defRPr>
                  </a:pPr>
                  <a:endParaRPr lang="en-US"/>
                </a:p>
              </c:txP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E-8488-9E46-908C-B101F8440DB0}"/>
                </c:ext>
              </c:extLst>
            </c:dLbl>
            <c:spPr>
              <a:noFill/>
              <a:ln>
                <a:noFill/>
              </a:ln>
              <a:effectLst/>
            </c:spPr>
            <c:txPr>
              <a:bodyPr/>
              <a:lstStyle/>
              <a:p>
                <a:pPr algn="l">
                  <a:defRPr b="0"/>
                </a:pPr>
                <a:endParaRPr lang="en-US"/>
              </a:p>
            </c:txPr>
            <c:showLegendKey val="0"/>
            <c:showVal val="0"/>
            <c:showCatName val="1"/>
            <c:showSerName val="0"/>
            <c:showPercent val="0"/>
            <c:showBubbleSize val="0"/>
            <c:showLeaderLines val="1"/>
            <c:extLst>
              <c:ext xmlns:c15="http://schemas.microsoft.com/office/drawing/2012/chart" uri="{CE6537A1-D6FC-4f65-9D91-7224C49458BB}"/>
            </c:extLst>
          </c:dLbls>
          <c:cat>
            <c:strRef>
              <c:f>'S10F SpBPA-BHA Common Reduced'!$P$3:$P$17</c:f>
              <c:strCache>
                <c:ptCount val="15"/>
                <c:pt idx="0">
                  <c:v>Mitotic and meiotic cell cycle regulation</c:v>
                </c:pt>
                <c:pt idx="1">
                  <c:v>DNA damage/repair</c:v>
                </c:pt>
                <c:pt idx="2">
                  <c:v>Chromatin remodeling/silencing</c:v>
                </c:pt>
                <c:pt idx="3">
                  <c:v>ROS, heat, UV, ion, starvation response</c:v>
                </c:pt>
                <c:pt idx="4">
                  <c:v>Vacuolar trafficking, autophagy, ubiquitin-dependent</c:v>
                </c:pt>
                <c:pt idx="5">
                  <c:v>ER/Golgi protein sorting, folding, &amp; maturation</c:v>
                </c:pt>
                <c:pt idx="6">
                  <c:v>Ergosterol/sterol biosynthesis </c:v>
                </c:pt>
                <c:pt idx="7">
                  <c:v>Cytokinesis, conjugation, cell wall biosynthesis</c:v>
                </c:pt>
                <c:pt idx="8">
                  <c:v>RNA processing, Nuclear transport </c:v>
                </c:pt>
                <c:pt idx="9">
                  <c:v>Cytoskeleton, growth polarity</c:v>
                </c:pt>
                <c:pt idx="10">
                  <c:v>G protein, phosphatidylinositol, calcium-mediated signaling</c:v>
                </c:pt>
                <c:pt idx="11">
                  <c:v>Membrane  transport</c:v>
                </c:pt>
                <c:pt idx="12">
                  <c:v>Carbohydrate metabolism, energy production, mitochondrial</c:v>
                </c:pt>
                <c:pt idx="13">
                  <c:v>Transcription, translation</c:v>
                </c:pt>
                <c:pt idx="14">
                  <c:v>Miscellanous </c:v>
                </c:pt>
              </c:strCache>
            </c:strRef>
          </c:cat>
          <c:val>
            <c:numRef>
              <c:f>'S10F SpBPA-BHA Common Reduced'!$R$3:$R$17</c:f>
              <c:numCache>
                <c:formatCode>General</c:formatCode>
                <c:ptCount val="15"/>
                <c:pt idx="0">
                  <c:v>13</c:v>
                </c:pt>
                <c:pt idx="1">
                  <c:v>10</c:v>
                </c:pt>
                <c:pt idx="2">
                  <c:v>7</c:v>
                </c:pt>
                <c:pt idx="3">
                  <c:v>7</c:v>
                </c:pt>
                <c:pt idx="4">
                  <c:v>6</c:v>
                </c:pt>
                <c:pt idx="5">
                  <c:v>6</c:v>
                </c:pt>
                <c:pt idx="6">
                  <c:v>2</c:v>
                </c:pt>
                <c:pt idx="7">
                  <c:v>5</c:v>
                </c:pt>
                <c:pt idx="8">
                  <c:v>5</c:v>
                </c:pt>
                <c:pt idx="9">
                  <c:v>2</c:v>
                </c:pt>
                <c:pt idx="10">
                  <c:v>2</c:v>
                </c:pt>
                <c:pt idx="11">
                  <c:v>2</c:v>
                </c:pt>
                <c:pt idx="12">
                  <c:v>5</c:v>
                </c:pt>
                <c:pt idx="13">
                  <c:v>7</c:v>
                </c:pt>
                <c:pt idx="14">
                  <c:v>11</c:v>
                </c:pt>
              </c:numCache>
            </c:numRef>
          </c:val>
          <c:extLst>
            <c:ext xmlns:c16="http://schemas.microsoft.com/office/drawing/2014/chart" uri="{C3380CC4-5D6E-409C-BE32-E72D297353CC}">
              <c16:uniqueId val="{0000000F-8488-9E46-908C-B101F8440DB0}"/>
            </c:ext>
          </c:extLst>
        </c:ser>
        <c:dLbls>
          <c:showLegendKey val="0"/>
          <c:showVal val="0"/>
          <c:showCatName val="1"/>
          <c:showSerName val="0"/>
          <c:showPercent val="0"/>
          <c:showBubbleSize val="0"/>
          <c:showLeaderLines val="1"/>
        </c:dLbls>
        <c:firstSliceAng val="0"/>
        <c:holeSize val="50"/>
      </c:doughnutChart>
    </c:plotArea>
    <c:plotVisOnly val="1"/>
    <c:dispBlanksAs val="gap"/>
    <c:showDLblsOverMax val="0"/>
  </c:chart>
  <c:spPr>
    <a:solidFill>
      <a:schemeClr val="bg1">
        <a:alpha val="0"/>
      </a:schemeClr>
    </a:solidFill>
    <a:ln>
      <a:noFill/>
    </a:ln>
  </c:spPr>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doughnutChart>
        <c:varyColors val="1"/>
        <c:ser>
          <c:idx val="0"/>
          <c:order val="0"/>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7575-1744-BBF0-3B316D72FAD2}"/>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7575-1744-BBF0-3B316D72FAD2}"/>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7575-1744-BBF0-3B316D72FAD2}"/>
              </c:ext>
            </c:extLst>
          </c:dPt>
          <c:dPt>
            <c:idx val="3"/>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7-7575-1744-BBF0-3B316D72FAD2}"/>
              </c:ext>
            </c:extLst>
          </c:dPt>
          <c:dPt>
            <c:idx val="4"/>
            <c:bubble3D val="0"/>
            <c:spPr>
              <a:solidFill>
                <a:schemeClr val="accent5"/>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9-7575-1744-BBF0-3B316D72FAD2}"/>
              </c:ext>
            </c:extLst>
          </c:dPt>
          <c:dPt>
            <c:idx val="5"/>
            <c:bubble3D val="0"/>
            <c:spPr>
              <a:solidFill>
                <a:schemeClr val="accent6"/>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B-7575-1744-BBF0-3B316D72FAD2}"/>
              </c:ext>
            </c:extLst>
          </c:dPt>
          <c:dPt>
            <c:idx val="6"/>
            <c:bubble3D val="0"/>
            <c:spPr>
              <a:solidFill>
                <a:schemeClr val="accent1">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D-7575-1744-BBF0-3B316D72FAD2}"/>
              </c:ext>
            </c:extLst>
          </c:dPt>
          <c:dPt>
            <c:idx val="7"/>
            <c:bubble3D val="0"/>
            <c:spPr>
              <a:solidFill>
                <a:schemeClr val="accent2">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F-7575-1744-BBF0-3B316D72FAD2}"/>
              </c:ext>
            </c:extLst>
          </c:dPt>
          <c:dPt>
            <c:idx val="8"/>
            <c:bubble3D val="0"/>
            <c:spPr>
              <a:solidFill>
                <a:schemeClr val="accent3">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11-7575-1744-BBF0-3B316D72FAD2}"/>
              </c:ext>
            </c:extLst>
          </c:dPt>
          <c:dPt>
            <c:idx val="9"/>
            <c:bubble3D val="0"/>
            <c:spPr>
              <a:solidFill>
                <a:schemeClr val="accent4">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13-7575-1744-BBF0-3B316D72FAD2}"/>
              </c:ext>
            </c:extLst>
          </c:dPt>
          <c:dPt>
            <c:idx val="10"/>
            <c:bubble3D val="0"/>
            <c:spPr>
              <a:solidFill>
                <a:schemeClr val="accent5">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15-7575-1744-BBF0-3B316D72FAD2}"/>
              </c:ext>
            </c:extLst>
          </c:dPt>
          <c:dPt>
            <c:idx val="11"/>
            <c:bubble3D val="0"/>
            <c:spPr>
              <a:solidFill>
                <a:schemeClr val="accent6">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17-7575-1744-BBF0-3B316D72FAD2}"/>
              </c:ext>
            </c:extLst>
          </c:dPt>
          <c:dPt>
            <c:idx val="12"/>
            <c:bubble3D val="0"/>
            <c:spPr>
              <a:solidFill>
                <a:schemeClr val="accent1">
                  <a:lumMod val="80000"/>
                  <a:lumOff val="2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19-7575-1744-BBF0-3B316D72FAD2}"/>
              </c:ext>
            </c:extLst>
          </c:dPt>
          <c:dPt>
            <c:idx val="13"/>
            <c:bubble3D val="0"/>
            <c:spPr>
              <a:solidFill>
                <a:schemeClr val="accent2">
                  <a:lumMod val="80000"/>
                  <a:lumOff val="2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1B-7575-1744-BBF0-3B316D72FAD2}"/>
              </c:ext>
            </c:extLst>
          </c:dPt>
          <c:dPt>
            <c:idx val="14"/>
            <c:bubble3D val="0"/>
            <c:spPr>
              <a:solidFill>
                <a:schemeClr val="accent3">
                  <a:lumMod val="80000"/>
                  <a:lumOff val="2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1D-7575-1744-BBF0-3B316D72FAD2}"/>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Ref>
              <c:f>'S10F SpBPA-BHA Common Reduced'!$P$3:$P$17</c:f>
              <c:strCache>
                <c:ptCount val="15"/>
                <c:pt idx="0">
                  <c:v>Mitotic and meiotic cell cycle regulation</c:v>
                </c:pt>
                <c:pt idx="1">
                  <c:v>DNA damage/repair</c:v>
                </c:pt>
                <c:pt idx="2">
                  <c:v>Chromatin remodeling/silencing</c:v>
                </c:pt>
                <c:pt idx="3">
                  <c:v>ROS, heat, UV, ion, starvation response</c:v>
                </c:pt>
                <c:pt idx="4">
                  <c:v>Vacuolar trafficking, autophagy, ubiquitin-dependent</c:v>
                </c:pt>
                <c:pt idx="5">
                  <c:v>ER/Golgi protein sorting, folding, &amp; maturation</c:v>
                </c:pt>
                <c:pt idx="6">
                  <c:v>Ergosterol/sterol biosynthesis </c:v>
                </c:pt>
                <c:pt idx="7">
                  <c:v>Cytokinesis, conjugation, cell wall biosynthesis</c:v>
                </c:pt>
                <c:pt idx="8">
                  <c:v>RNA processing, Nuclear transport </c:v>
                </c:pt>
                <c:pt idx="9">
                  <c:v>Cytoskeleton, growth polarity</c:v>
                </c:pt>
                <c:pt idx="10">
                  <c:v>G protein, phosphatidylinositol, calcium-mediated signaling</c:v>
                </c:pt>
                <c:pt idx="11">
                  <c:v>Membrane  transport</c:v>
                </c:pt>
                <c:pt idx="12">
                  <c:v>Carbohydrate metabolism, energy production, mitochondrial</c:v>
                </c:pt>
                <c:pt idx="13">
                  <c:v>Transcription, translation</c:v>
                </c:pt>
                <c:pt idx="14">
                  <c:v>Miscellanous </c:v>
                </c:pt>
              </c:strCache>
            </c:strRef>
          </c:cat>
          <c:val>
            <c:numRef>
              <c:f>'S10F SpBPA-BHA Common Reduced'!$Q$3:$Q$17</c:f>
              <c:numCache>
                <c:formatCode>General</c:formatCode>
                <c:ptCount val="15"/>
                <c:pt idx="0">
                  <c:v>14.444444444444443</c:v>
                </c:pt>
                <c:pt idx="1">
                  <c:v>11.111111111111111</c:v>
                </c:pt>
                <c:pt idx="2">
                  <c:v>7.7777777777777777</c:v>
                </c:pt>
                <c:pt idx="3">
                  <c:v>7.7777777777777777</c:v>
                </c:pt>
                <c:pt idx="4">
                  <c:v>6.666666666666667</c:v>
                </c:pt>
                <c:pt idx="5">
                  <c:v>6.666666666666667</c:v>
                </c:pt>
                <c:pt idx="6">
                  <c:v>2.2222222222222223</c:v>
                </c:pt>
                <c:pt idx="7">
                  <c:v>5.5555555555555554</c:v>
                </c:pt>
                <c:pt idx="8">
                  <c:v>5.5555555555555554</c:v>
                </c:pt>
                <c:pt idx="9">
                  <c:v>2.2222222222222223</c:v>
                </c:pt>
                <c:pt idx="10">
                  <c:v>2.2222222222222223</c:v>
                </c:pt>
                <c:pt idx="11">
                  <c:v>2.2222222222222223</c:v>
                </c:pt>
                <c:pt idx="12">
                  <c:v>5.5555555555555554</c:v>
                </c:pt>
                <c:pt idx="13">
                  <c:v>7.7777777777777777</c:v>
                </c:pt>
                <c:pt idx="14">
                  <c:v>12.222222222222221</c:v>
                </c:pt>
              </c:numCache>
            </c:numRef>
          </c:val>
          <c:extLst>
            <c:ext xmlns:c16="http://schemas.microsoft.com/office/drawing/2014/chart" uri="{C3380CC4-5D6E-409C-BE32-E72D297353CC}">
              <c16:uniqueId val="{00000000-CA9A-1747-8CEF-8B4F86460743}"/>
            </c:ext>
          </c:extLst>
        </c:ser>
        <c:dLbls>
          <c:showLegendKey val="0"/>
          <c:showVal val="0"/>
          <c:showCatName val="0"/>
          <c:showSerName val="0"/>
          <c:showPercent val="1"/>
          <c:showBubbleSize val="0"/>
          <c:showLeaderLines val="1"/>
        </c:dLbls>
        <c:firstSliceAng val="0"/>
        <c:holeSize val="50"/>
      </c:doughnutChart>
      <c:spPr>
        <a:noFill/>
        <a:ln>
          <a:noFill/>
        </a:ln>
        <a:effectLst/>
      </c:spPr>
    </c:plotArea>
    <c:legend>
      <c:legendPos val="r"/>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ombase.org/spombe/query/results/6?sort=desc&amp;order=I" TargetMode="Externa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pombase.org/spombe/query/results/2?sort=desc&amp;order=I"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21</xdr:row>
      <xdr:rowOff>0</xdr:rowOff>
    </xdr:from>
    <xdr:to>
      <xdr:col>0</xdr:col>
      <xdr:colOff>127000</xdr:colOff>
      <xdr:row>21</xdr:row>
      <xdr:rowOff>127000</xdr:rowOff>
    </xdr:to>
    <xdr:pic>
      <xdr:nvPicPr>
        <xdr:cNvPr id="2" name="Picture 1" descr="ort icon">
          <a:hlinkClick xmlns:r="http://schemas.openxmlformats.org/officeDocument/2006/relationships" r:id="rId1" tooltip="sort by ID"/>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6692900"/>
          <a:ext cx="127000" cy="1270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20</xdr:col>
      <xdr:colOff>400050</xdr:colOff>
      <xdr:row>8</xdr:row>
      <xdr:rowOff>284480</xdr:rowOff>
    </xdr:from>
    <xdr:to>
      <xdr:col>32</xdr:col>
      <xdr:colOff>508000</xdr:colOff>
      <xdr:row>29</xdr:row>
      <xdr:rowOff>30480</xdr:rowOff>
    </xdr:to>
    <xdr:graphicFrame macro="">
      <xdr:nvGraphicFramePr>
        <xdr:cNvPr id="2" name="Chart 1">
          <a:extLst>
            <a:ext uri="{FF2B5EF4-FFF2-40B4-BE49-F238E27FC236}">
              <a16:creationId xmlns:a16="http://schemas.microsoft.com/office/drawing/2014/main" id="{00000000-0008-0000-08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285750</xdr:colOff>
      <xdr:row>2</xdr:row>
      <xdr:rowOff>95250</xdr:rowOff>
    </xdr:from>
    <xdr:to>
      <xdr:col>27</xdr:col>
      <xdr:colOff>330200</xdr:colOff>
      <xdr:row>10</xdr:row>
      <xdr:rowOff>317500</xdr:rowOff>
    </xdr:to>
    <xdr:graphicFrame macro="">
      <xdr:nvGraphicFramePr>
        <xdr:cNvPr id="3" name="Chart 2">
          <a:extLst>
            <a:ext uri="{FF2B5EF4-FFF2-40B4-BE49-F238E27FC236}">
              <a16:creationId xmlns:a16="http://schemas.microsoft.com/office/drawing/2014/main" id="{0F49CCA5-9424-6A41-89C0-8755B8884E5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31</xdr:row>
      <xdr:rowOff>0</xdr:rowOff>
    </xdr:from>
    <xdr:to>
      <xdr:col>0</xdr:col>
      <xdr:colOff>127000</xdr:colOff>
      <xdr:row>31</xdr:row>
      <xdr:rowOff>127000</xdr:rowOff>
    </xdr:to>
    <xdr:pic>
      <xdr:nvPicPr>
        <xdr:cNvPr id="2" name="Picture 1" descr="ort icon">
          <a:hlinkClick xmlns:r="http://schemas.openxmlformats.org/officeDocument/2006/relationships" r:id="rId1" tooltip="sort by ID"/>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6299200"/>
          <a:ext cx="127000" cy="1270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pombase.org/"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hyperlink" Target="http://www.pombase.org/"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www.pombase.or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www.pombase.org/"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workbookViewId="0"/>
  </sheetViews>
  <sheetFormatPr defaultColWidth="11.19921875" defaultRowHeight="15.6"/>
  <cols>
    <col min="1" max="1" width="30.796875" customWidth="1"/>
    <col min="2" max="2" width="43.19921875" customWidth="1"/>
    <col min="3" max="3" width="12.296875" customWidth="1"/>
    <col min="4" max="4" width="9.296875" customWidth="1"/>
    <col min="5" max="5" width="4.69921875" customWidth="1"/>
    <col min="6" max="6" width="12.69921875" customWidth="1"/>
    <col min="7" max="7" width="8.796875" customWidth="1"/>
    <col min="8" max="8" width="9" customWidth="1"/>
    <col min="9" max="9" width="7.69921875" customWidth="1"/>
    <col min="10" max="10" width="4.796875" customWidth="1"/>
    <col min="11" max="11" width="9.19921875" customWidth="1"/>
    <col min="12" max="12" width="8.5" customWidth="1"/>
    <col min="13" max="13" width="5.5" customWidth="1"/>
    <col min="16" max="16" width="13.5" customWidth="1"/>
  </cols>
  <sheetData>
    <row r="1" spans="1:16" ht="37.950000000000003" customHeight="1">
      <c r="A1" s="2" t="s">
        <v>227</v>
      </c>
      <c r="B1" s="1"/>
      <c r="C1" s="1"/>
      <c r="D1" s="1"/>
      <c r="E1" s="1"/>
    </row>
    <row r="2" spans="1:16" ht="22.95" customHeight="1">
      <c r="A2" s="52" t="s">
        <v>0</v>
      </c>
      <c r="B2" s="53" t="s">
        <v>1</v>
      </c>
      <c r="C2" s="53" t="s">
        <v>2</v>
      </c>
      <c r="D2" s="56" t="s">
        <v>3</v>
      </c>
      <c r="E2" s="56" t="s">
        <v>121</v>
      </c>
      <c r="F2" s="6" t="s">
        <v>96</v>
      </c>
      <c r="G2" s="6" t="s">
        <v>97</v>
      </c>
      <c r="H2" s="66" t="s">
        <v>116</v>
      </c>
      <c r="I2" s="7" t="s">
        <v>3</v>
      </c>
      <c r="J2" s="7" t="s">
        <v>121</v>
      </c>
      <c r="K2" s="66" t="s">
        <v>117</v>
      </c>
      <c r="L2" s="7" t="s">
        <v>3</v>
      </c>
      <c r="M2" s="7" t="s">
        <v>121</v>
      </c>
      <c r="N2" s="7" t="s">
        <v>119</v>
      </c>
      <c r="O2" s="7" t="s">
        <v>120</v>
      </c>
      <c r="P2" s="59" t="s">
        <v>126</v>
      </c>
    </row>
    <row r="3" spans="1:16" ht="61.95" customHeight="1">
      <c r="A3" s="54" t="s">
        <v>4</v>
      </c>
      <c r="B3" s="35" t="s">
        <v>42</v>
      </c>
      <c r="C3" s="18">
        <v>23</v>
      </c>
      <c r="D3" s="23">
        <v>0</v>
      </c>
      <c r="E3" s="23">
        <f>C3-D3</f>
        <v>23</v>
      </c>
      <c r="F3" s="41">
        <f>17/23*100</f>
        <v>73.91304347826086</v>
      </c>
      <c r="G3" s="41">
        <f>1/23*100</f>
        <v>4.3478260869565215</v>
      </c>
      <c r="H3" s="72">
        <v>17</v>
      </c>
      <c r="I3" s="72"/>
      <c r="J3" s="72">
        <f>H3-I3</f>
        <v>17</v>
      </c>
      <c r="K3" s="72">
        <v>1</v>
      </c>
      <c r="L3" s="72"/>
      <c r="M3" s="72">
        <f>K3-L3</f>
        <v>1</v>
      </c>
      <c r="N3" s="72">
        <f>J3/E3*100</f>
        <v>73.91304347826086</v>
      </c>
      <c r="O3" s="72">
        <f>M3/E3*100</f>
        <v>4.3478260869565215</v>
      </c>
      <c r="P3" s="72">
        <f>M3/J3*100</f>
        <v>5.8823529411764701</v>
      </c>
    </row>
    <row r="4" spans="1:16" ht="60.45" customHeight="1">
      <c r="A4" s="55" t="s">
        <v>5</v>
      </c>
      <c r="B4" s="35" t="s">
        <v>206</v>
      </c>
      <c r="C4" s="18">
        <v>21</v>
      </c>
      <c r="D4" s="23">
        <v>0</v>
      </c>
      <c r="E4" s="23">
        <f t="shared" ref="E4:E21" si="0">C4-D4</f>
        <v>21</v>
      </c>
      <c r="F4" s="41">
        <f>7/21*100</f>
        <v>33.333333333333329</v>
      </c>
      <c r="G4" s="41">
        <f>2/21*100</f>
        <v>9.5238095238095237</v>
      </c>
      <c r="H4" s="72">
        <v>7</v>
      </c>
      <c r="I4" s="72"/>
      <c r="J4" s="72">
        <f t="shared" ref="J4:J21" si="1">H4-I4</f>
        <v>7</v>
      </c>
      <c r="K4" s="72">
        <v>2</v>
      </c>
      <c r="L4" s="72"/>
      <c r="M4" s="72">
        <f t="shared" ref="M4:M21" si="2">K4-L4</f>
        <v>2</v>
      </c>
      <c r="N4" s="72">
        <f t="shared" ref="N4:N23" si="3">J4/E4*100</f>
        <v>33.333333333333329</v>
      </c>
      <c r="O4" s="72">
        <f t="shared" ref="O4:O23" si="4">M4/E4*100</f>
        <v>9.5238095238095237</v>
      </c>
      <c r="P4" s="72">
        <f t="shared" ref="P4:P23" si="5">M4/J4*100</f>
        <v>28.571428571428569</v>
      </c>
    </row>
    <row r="5" spans="1:16" ht="28.8">
      <c r="A5" s="55" t="s">
        <v>6</v>
      </c>
      <c r="B5" s="35" t="s">
        <v>114</v>
      </c>
      <c r="C5" s="18">
        <v>15</v>
      </c>
      <c r="D5" s="36">
        <v>2</v>
      </c>
      <c r="E5" s="23">
        <f t="shared" si="0"/>
        <v>13</v>
      </c>
      <c r="F5" s="41">
        <f>1/15*100</f>
        <v>6.666666666666667</v>
      </c>
      <c r="G5" s="41">
        <f>1/15*100</f>
        <v>6.666666666666667</v>
      </c>
      <c r="H5" s="72">
        <v>2</v>
      </c>
      <c r="I5" s="72"/>
      <c r="J5" s="72">
        <f t="shared" si="1"/>
        <v>2</v>
      </c>
      <c r="K5" s="72">
        <v>1</v>
      </c>
      <c r="L5" s="72"/>
      <c r="M5" s="72">
        <f t="shared" si="2"/>
        <v>1</v>
      </c>
      <c r="N5" s="72">
        <f t="shared" si="3"/>
        <v>15.384615384615385</v>
      </c>
      <c r="O5" s="72">
        <f t="shared" si="4"/>
        <v>7.6923076923076925</v>
      </c>
      <c r="P5" s="72">
        <f t="shared" si="5"/>
        <v>50</v>
      </c>
    </row>
    <row r="6" spans="1:16" ht="34.049999999999997" customHeight="1">
      <c r="A6" s="55" t="s">
        <v>7</v>
      </c>
      <c r="B6" s="35" t="s">
        <v>43</v>
      </c>
      <c r="C6" s="18">
        <v>13</v>
      </c>
      <c r="D6" s="36">
        <v>4</v>
      </c>
      <c r="E6" s="23">
        <f t="shared" si="0"/>
        <v>9</v>
      </c>
      <c r="F6" s="41">
        <f>9/13*100</f>
        <v>69.230769230769226</v>
      </c>
      <c r="G6" s="41"/>
      <c r="H6" s="72">
        <v>10</v>
      </c>
      <c r="I6" s="72">
        <v>3</v>
      </c>
      <c r="J6" s="72">
        <f t="shared" si="1"/>
        <v>7</v>
      </c>
      <c r="K6" s="72">
        <v>1</v>
      </c>
      <c r="L6" s="72">
        <v>1</v>
      </c>
      <c r="M6" s="72">
        <f t="shared" si="2"/>
        <v>0</v>
      </c>
      <c r="N6" s="72">
        <f t="shared" si="3"/>
        <v>77.777777777777786</v>
      </c>
      <c r="O6" s="72">
        <f t="shared" si="4"/>
        <v>0</v>
      </c>
      <c r="P6" s="72">
        <f t="shared" si="5"/>
        <v>0</v>
      </c>
    </row>
    <row r="7" spans="1:16" ht="46.2" customHeight="1">
      <c r="A7" s="54" t="s">
        <v>8</v>
      </c>
      <c r="B7" s="35" t="s">
        <v>207</v>
      </c>
      <c r="C7" s="18">
        <v>16</v>
      </c>
      <c r="D7" s="23">
        <v>1</v>
      </c>
      <c r="E7" s="23">
        <f t="shared" si="0"/>
        <v>15</v>
      </c>
      <c r="F7" s="41">
        <f>10/16*100</f>
        <v>62.5</v>
      </c>
      <c r="G7" s="41">
        <f>6/16*100</f>
        <v>37.5</v>
      </c>
      <c r="H7" s="72">
        <v>9</v>
      </c>
      <c r="I7" s="72">
        <v>1</v>
      </c>
      <c r="J7" s="72">
        <f t="shared" si="1"/>
        <v>8</v>
      </c>
      <c r="K7" s="72">
        <v>6</v>
      </c>
      <c r="L7" s="72"/>
      <c r="M7" s="72">
        <f t="shared" si="2"/>
        <v>6</v>
      </c>
      <c r="N7" s="72">
        <f t="shared" si="3"/>
        <v>53.333333333333336</v>
      </c>
      <c r="O7" s="72">
        <f t="shared" si="4"/>
        <v>40</v>
      </c>
      <c r="P7" s="72">
        <f t="shared" si="5"/>
        <v>75</v>
      </c>
    </row>
    <row r="8" spans="1:16" ht="22.8" customHeight="1">
      <c r="A8" s="55" t="s">
        <v>9</v>
      </c>
      <c r="B8" s="38" t="s">
        <v>148</v>
      </c>
      <c r="C8" s="18">
        <v>3</v>
      </c>
      <c r="D8" s="23">
        <v>1</v>
      </c>
      <c r="E8" s="23">
        <f t="shared" si="0"/>
        <v>2</v>
      </c>
      <c r="F8" s="41">
        <f>3/4*100</f>
        <v>75</v>
      </c>
      <c r="G8" s="41"/>
      <c r="H8" s="72">
        <v>3</v>
      </c>
      <c r="I8" s="72">
        <v>1</v>
      </c>
      <c r="J8" s="72">
        <f t="shared" si="1"/>
        <v>2</v>
      </c>
      <c r="K8" s="72"/>
      <c r="L8" s="61"/>
      <c r="M8" s="72">
        <f t="shared" si="2"/>
        <v>0</v>
      </c>
      <c r="N8" s="72">
        <f t="shared" si="3"/>
        <v>100</v>
      </c>
      <c r="O8" s="72">
        <f t="shared" si="4"/>
        <v>0</v>
      </c>
      <c r="P8" s="72">
        <f t="shared" si="5"/>
        <v>0</v>
      </c>
    </row>
    <row r="9" spans="1:16" ht="88.05" customHeight="1">
      <c r="A9" s="55" t="s">
        <v>10</v>
      </c>
      <c r="B9" s="38" t="s">
        <v>208</v>
      </c>
      <c r="C9" s="18">
        <v>28</v>
      </c>
      <c r="D9" s="23">
        <v>0</v>
      </c>
      <c r="E9" s="23">
        <f t="shared" si="0"/>
        <v>28</v>
      </c>
      <c r="F9" s="41">
        <f>15/28*100</f>
        <v>53.571428571428569</v>
      </c>
      <c r="G9" s="41">
        <f>4/28*100</f>
        <v>14.285714285714285</v>
      </c>
      <c r="H9" s="72">
        <v>16</v>
      </c>
      <c r="I9" s="72"/>
      <c r="J9" s="72">
        <f t="shared" si="1"/>
        <v>16</v>
      </c>
      <c r="K9" s="72">
        <v>4</v>
      </c>
      <c r="L9" s="72"/>
      <c r="M9" s="72">
        <f t="shared" si="2"/>
        <v>4</v>
      </c>
      <c r="N9" s="72">
        <f t="shared" si="3"/>
        <v>57.142857142857139</v>
      </c>
      <c r="O9" s="72">
        <f t="shared" si="4"/>
        <v>14.285714285714285</v>
      </c>
      <c r="P9" s="72">
        <f t="shared" si="5"/>
        <v>25</v>
      </c>
    </row>
    <row r="10" spans="1:16" ht="100.2" customHeight="1">
      <c r="A10" s="55" t="s">
        <v>11</v>
      </c>
      <c r="B10" s="38" t="s">
        <v>47</v>
      </c>
      <c r="C10" s="37">
        <v>27</v>
      </c>
      <c r="D10" s="36">
        <v>0</v>
      </c>
      <c r="E10" s="23">
        <f t="shared" si="0"/>
        <v>27</v>
      </c>
      <c r="F10" s="41">
        <f>14/27*100</f>
        <v>51.851851851851848</v>
      </c>
      <c r="G10" s="41">
        <f>2/27*100</f>
        <v>7.4074074074074066</v>
      </c>
      <c r="H10" s="72">
        <v>14</v>
      </c>
      <c r="I10" s="72"/>
      <c r="J10" s="72">
        <f t="shared" si="1"/>
        <v>14</v>
      </c>
      <c r="K10" s="72">
        <v>2</v>
      </c>
      <c r="L10" s="72"/>
      <c r="M10" s="72">
        <f t="shared" si="2"/>
        <v>2</v>
      </c>
      <c r="N10" s="72">
        <f t="shared" si="3"/>
        <v>51.851851851851848</v>
      </c>
      <c r="O10" s="72">
        <f t="shared" si="4"/>
        <v>7.4074074074074066</v>
      </c>
      <c r="P10" s="72">
        <f t="shared" si="5"/>
        <v>14.285714285714285</v>
      </c>
    </row>
    <row r="11" spans="1:16" ht="31.95" customHeight="1">
      <c r="A11" s="54" t="s">
        <v>12</v>
      </c>
      <c r="B11" s="38" t="s">
        <v>209</v>
      </c>
      <c r="C11" s="18">
        <v>7</v>
      </c>
      <c r="D11" s="23">
        <v>0</v>
      </c>
      <c r="E11" s="23">
        <f t="shared" si="0"/>
        <v>7</v>
      </c>
      <c r="F11" s="41">
        <f>3/7*100</f>
        <v>42.857142857142854</v>
      </c>
      <c r="H11" s="72">
        <v>3</v>
      </c>
      <c r="I11" s="72"/>
      <c r="J11" s="72">
        <f t="shared" si="1"/>
        <v>3</v>
      </c>
      <c r="K11" s="72"/>
      <c r="L11" s="72"/>
      <c r="M11" s="72">
        <f t="shared" si="2"/>
        <v>0</v>
      </c>
      <c r="N11" s="72">
        <f t="shared" si="3"/>
        <v>42.857142857142854</v>
      </c>
      <c r="O11" s="72">
        <f t="shared" si="4"/>
        <v>0</v>
      </c>
      <c r="P11" s="72">
        <f t="shared" si="5"/>
        <v>0</v>
      </c>
    </row>
    <row r="12" spans="1:16" ht="58.2" customHeight="1">
      <c r="A12" s="55" t="s">
        <v>13</v>
      </c>
      <c r="B12" s="38" t="s">
        <v>48</v>
      </c>
      <c r="C12" s="37">
        <v>17</v>
      </c>
      <c r="D12" s="23">
        <v>3</v>
      </c>
      <c r="E12" s="23">
        <f t="shared" si="0"/>
        <v>14</v>
      </c>
      <c r="F12" s="41">
        <f>8/17*100</f>
        <v>47.058823529411761</v>
      </c>
      <c r="G12" s="41">
        <f>2/17*100</f>
        <v>11.76470588235294</v>
      </c>
      <c r="H12" s="72">
        <v>8</v>
      </c>
      <c r="I12" s="72">
        <v>2</v>
      </c>
      <c r="J12" s="72">
        <f t="shared" si="1"/>
        <v>6</v>
      </c>
      <c r="K12" s="72">
        <v>2</v>
      </c>
      <c r="L12" s="72">
        <v>1</v>
      </c>
      <c r="M12" s="72">
        <f t="shared" si="2"/>
        <v>1</v>
      </c>
      <c r="N12" s="72">
        <f t="shared" si="3"/>
        <v>42.857142857142854</v>
      </c>
      <c r="O12" s="72">
        <f t="shared" si="4"/>
        <v>7.1428571428571423</v>
      </c>
      <c r="P12" s="72">
        <f t="shared" si="5"/>
        <v>16.666666666666664</v>
      </c>
    </row>
    <row r="13" spans="1:16" ht="60.45" customHeight="1">
      <c r="A13" s="54" t="s">
        <v>14</v>
      </c>
      <c r="B13" s="38" t="s">
        <v>210</v>
      </c>
      <c r="C13" s="18">
        <v>14</v>
      </c>
      <c r="D13" s="23">
        <v>2</v>
      </c>
      <c r="E13" s="23">
        <f t="shared" si="0"/>
        <v>12</v>
      </c>
      <c r="F13" s="41">
        <f>7/14*100</f>
        <v>50</v>
      </c>
      <c r="H13" s="72">
        <v>7</v>
      </c>
      <c r="I13" s="72">
        <v>2</v>
      </c>
      <c r="J13" s="72">
        <f t="shared" si="1"/>
        <v>5</v>
      </c>
      <c r="K13" s="72"/>
      <c r="L13" s="72"/>
      <c r="M13" s="72">
        <f t="shared" si="2"/>
        <v>0</v>
      </c>
      <c r="N13" s="72">
        <f t="shared" si="3"/>
        <v>41.666666666666671</v>
      </c>
      <c r="O13" s="72">
        <f t="shared" si="4"/>
        <v>0</v>
      </c>
      <c r="P13" s="72">
        <f t="shared" si="5"/>
        <v>0</v>
      </c>
    </row>
    <row r="14" spans="1:16" ht="46.95" customHeight="1">
      <c r="A14" s="55" t="s">
        <v>15</v>
      </c>
      <c r="B14" s="35" t="s">
        <v>49</v>
      </c>
      <c r="C14" s="18">
        <v>14</v>
      </c>
      <c r="D14" s="23">
        <v>2</v>
      </c>
      <c r="E14" s="23">
        <f t="shared" si="0"/>
        <v>12</v>
      </c>
      <c r="F14" s="41">
        <f>9/14*100</f>
        <v>64.285714285714292</v>
      </c>
      <c r="G14" s="41">
        <f>2/14*100</f>
        <v>14.285714285714285</v>
      </c>
      <c r="H14" s="72">
        <v>9</v>
      </c>
      <c r="I14" s="72">
        <v>1</v>
      </c>
      <c r="J14" s="72">
        <f t="shared" si="1"/>
        <v>8</v>
      </c>
      <c r="K14" s="72">
        <v>2</v>
      </c>
      <c r="L14" s="72"/>
      <c r="M14" s="72">
        <f t="shared" si="2"/>
        <v>2</v>
      </c>
      <c r="N14" s="72">
        <f t="shared" si="3"/>
        <v>66.666666666666657</v>
      </c>
      <c r="O14" s="72">
        <f t="shared" si="4"/>
        <v>16.666666666666664</v>
      </c>
      <c r="P14" s="72">
        <f t="shared" si="5"/>
        <v>25</v>
      </c>
    </row>
    <row r="15" spans="1:16" ht="43.2">
      <c r="A15" s="54" t="s">
        <v>16</v>
      </c>
      <c r="B15" s="35" t="s">
        <v>50</v>
      </c>
      <c r="C15" s="18">
        <v>8</v>
      </c>
      <c r="D15" s="23">
        <v>0</v>
      </c>
      <c r="E15" s="23">
        <f t="shared" si="0"/>
        <v>8</v>
      </c>
      <c r="F15" s="41">
        <f>2/8*100</f>
        <v>25</v>
      </c>
      <c r="H15" s="72">
        <v>2</v>
      </c>
      <c r="I15" s="72"/>
      <c r="J15" s="72">
        <f t="shared" si="1"/>
        <v>2</v>
      </c>
      <c r="K15" s="72"/>
      <c r="L15" s="72"/>
      <c r="M15" s="72">
        <f t="shared" si="2"/>
        <v>0</v>
      </c>
      <c r="N15" s="72">
        <f t="shared" si="3"/>
        <v>25</v>
      </c>
      <c r="O15" s="72">
        <f t="shared" si="4"/>
        <v>0</v>
      </c>
      <c r="P15" s="72">
        <f t="shared" si="5"/>
        <v>0</v>
      </c>
    </row>
    <row r="16" spans="1:16" ht="48.45" customHeight="1">
      <c r="A16" s="55" t="s">
        <v>17</v>
      </c>
      <c r="B16" s="35" t="s">
        <v>51</v>
      </c>
      <c r="C16" s="18">
        <v>11</v>
      </c>
      <c r="D16" s="23">
        <v>3</v>
      </c>
      <c r="E16" s="23">
        <f t="shared" si="0"/>
        <v>8</v>
      </c>
      <c r="F16" s="41">
        <f>8/11*100</f>
        <v>72.727272727272734</v>
      </c>
      <c r="G16" s="41">
        <f>2/11*100</f>
        <v>18.181818181818183</v>
      </c>
      <c r="H16" s="72">
        <v>8</v>
      </c>
      <c r="I16" s="72">
        <v>3</v>
      </c>
      <c r="J16" s="72">
        <f t="shared" si="1"/>
        <v>5</v>
      </c>
      <c r="K16" s="72">
        <v>1</v>
      </c>
      <c r="L16" s="72"/>
      <c r="M16" s="72">
        <f t="shared" si="2"/>
        <v>1</v>
      </c>
      <c r="N16" s="72">
        <f t="shared" si="3"/>
        <v>62.5</v>
      </c>
      <c r="O16" s="72">
        <f t="shared" si="4"/>
        <v>12.5</v>
      </c>
      <c r="P16" s="72">
        <f t="shared" si="5"/>
        <v>20</v>
      </c>
    </row>
    <row r="17" spans="1:18" ht="28.8">
      <c r="A17" s="54" t="s">
        <v>18</v>
      </c>
      <c r="B17" s="35" t="s">
        <v>52</v>
      </c>
      <c r="C17" s="18">
        <v>7</v>
      </c>
      <c r="D17" s="23">
        <v>2</v>
      </c>
      <c r="E17" s="23">
        <f t="shared" si="0"/>
        <v>5</v>
      </c>
      <c r="F17" s="41">
        <f>5/7*100</f>
        <v>71.428571428571431</v>
      </c>
      <c r="H17" s="72">
        <v>5</v>
      </c>
      <c r="I17" s="72">
        <v>1</v>
      </c>
      <c r="J17" s="72">
        <f t="shared" si="1"/>
        <v>4</v>
      </c>
      <c r="K17" s="72"/>
      <c r="L17" s="72"/>
      <c r="M17" s="72">
        <f t="shared" si="2"/>
        <v>0</v>
      </c>
      <c r="N17" s="72">
        <f t="shared" si="3"/>
        <v>80</v>
      </c>
      <c r="O17" s="72">
        <f t="shared" si="4"/>
        <v>0</v>
      </c>
      <c r="P17" s="72">
        <f t="shared" si="5"/>
        <v>0</v>
      </c>
    </row>
    <row r="18" spans="1:18" ht="43.2">
      <c r="A18" s="54" t="s">
        <v>19</v>
      </c>
      <c r="B18" s="35" t="s">
        <v>53</v>
      </c>
      <c r="C18" s="18">
        <v>14</v>
      </c>
      <c r="D18" s="23">
        <v>5</v>
      </c>
      <c r="E18" s="23">
        <f t="shared" si="0"/>
        <v>9</v>
      </c>
      <c r="F18" s="41">
        <f>6/14*100</f>
        <v>42.857142857142854</v>
      </c>
      <c r="G18" s="41">
        <f>1/14*100</f>
        <v>7.1428571428571423</v>
      </c>
      <c r="H18" s="72">
        <v>6</v>
      </c>
      <c r="I18" s="72">
        <v>1</v>
      </c>
      <c r="J18" s="72">
        <f t="shared" si="1"/>
        <v>5</v>
      </c>
      <c r="K18" s="72">
        <v>1</v>
      </c>
      <c r="L18" s="72"/>
      <c r="M18" s="72">
        <f t="shared" si="2"/>
        <v>1</v>
      </c>
      <c r="N18" s="72">
        <f t="shared" si="3"/>
        <v>55.555555555555557</v>
      </c>
      <c r="O18" s="72">
        <f t="shared" si="4"/>
        <v>11.111111111111111</v>
      </c>
      <c r="P18" s="72">
        <f t="shared" si="5"/>
        <v>20</v>
      </c>
    </row>
    <row r="19" spans="1:18" ht="103.2" customHeight="1">
      <c r="A19" s="54" t="s">
        <v>20</v>
      </c>
      <c r="B19" s="35" t="s">
        <v>54</v>
      </c>
      <c r="C19" s="18">
        <v>32</v>
      </c>
      <c r="D19" s="23">
        <v>3</v>
      </c>
      <c r="E19" s="23">
        <f t="shared" si="0"/>
        <v>29</v>
      </c>
      <c r="F19" s="41">
        <f>26/32*100</f>
        <v>81.25</v>
      </c>
      <c r="H19" s="72">
        <v>26</v>
      </c>
      <c r="I19" s="72"/>
      <c r="J19" s="72">
        <f t="shared" si="1"/>
        <v>26</v>
      </c>
      <c r="K19" s="72"/>
      <c r="L19" s="72"/>
      <c r="M19" s="72">
        <f t="shared" si="2"/>
        <v>0</v>
      </c>
      <c r="N19" s="72">
        <f t="shared" si="3"/>
        <v>89.65517241379311</v>
      </c>
      <c r="O19" s="72">
        <f t="shared" si="4"/>
        <v>0</v>
      </c>
      <c r="P19" s="72">
        <f t="shared" si="5"/>
        <v>0</v>
      </c>
    </row>
    <row r="20" spans="1:18" ht="45.45" customHeight="1">
      <c r="A20" s="54" t="s">
        <v>21</v>
      </c>
      <c r="B20" s="35" t="s">
        <v>55</v>
      </c>
      <c r="C20" s="18">
        <v>8</v>
      </c>
      <c r="D20" s="23">
        <v>2</v>
      </c>
      <c r="E20" s="23">
        <f t="shared" si="0"/>
        <v>6</v>
      </c>
      <c r="F20" s="41">
        <f>3/8*100</f>
        <v>37.5</v>
      </c>
      <c r="H20" s="72">
        <v>4</v>
      </c>
      <c r="I20" s="72">
        <v>1</v>
      </c>
      <c r="J20" s="72">
        <f t="shared" si="1"/>
        <v>3</v>
      </c>
      <c r="K20" s="72">
        <v>1</v>
      </c>
      <c r="L20" s="72"/>
      <c r="M20" s="72">
        <f t="shared" si="2"/>
        <v>1</v>
      </c>
      <c r="N20" s="72">
        <f t="shared" si="3"/>
        <v>50</v>
      </c>
      <c r="O20" s="72">
        <f t="shared" si="4"/>
        <v>16.666666666666664</v>
      </c>
      <c r="P20" s="72">
        <f t="shared" si="5"/>
        <v>33.333333333333329</v>
      </c>
    </row>
    <row r="21" spans="1:18" ht="240" customHeight="1">
      <c r="A21" s="54" t="s">
        <v>22</v>
      </c>
      <c r="B21" s="35" t="s">
        <v>56</v>
      </c>
      <c r="C21" s="18">
        <v>52</v>
      </c>
      <c r="D21" s="23">
        <v>0</v>
      </c>
      <c r="E21" s="23">
        <f t="shared" si="0"/>
        <v>52</v>
      </c>
      <c r="F21" s="41">
        <f>19/53*100</f>
        <v>35.849056603773583</v>
      </c>
      <c r="H21" s="72">
        <v>19</v>
      </c>
      <c r="I21" s="72"/>
      <c r="J21" s="72">
        <f t="shared" si="1"/>
        <v>19</v>
      </c>
      <c r="K21" s="72"/>
      <c r="L21" s="72"/>
      <c r="M21" s="72">
        <f t="shared" si="2"/>
        <v>0</v>
      </c>
      <c r="N21" s="72">
        <f t="shared" si="3"/>
        <v>36.538461538461533</v>
      </c>
      <c r="O21" s="72">
        <f t="shared" si="4"/>
        <v>0</v>
      </c>
      <c r="P21" s="72">
        <f t="shared" si="5"/>
        <v>0</v>
      </c>
    </row>
    <row r="22" spans="1:18">
      <c r="A22" s="1"/>
      <c r="B22" s="22"/>
      <c r="C22" s="18"/>
      <c r="D22" s="22"/>
      <c r="E22" s="22"/>
      <c r="H22" s="72"/>
      <c r="I22" s="72"/>
      <c r="J22" s="72"/>
      <c r="K22" s="72"/>
      <c r="L22" s="72"/>
      <c r="N22" s="72"/>
      <c r="O22" s="72"/>
      <c r="P22" s="72"/>
    </row>
    <row r="23" spans="1:18">
      <c r="A23" s="13" t="s">
        <v>23</v>
      </c>
      <c r="B23" s="22"/>
      <c r="C23" s="18">
        <f>SUM(C3:C21)</f>
        <v>330</v>
      </c>
      <c r="D23" s="18">
        <f>SUM(D3:D21)</f>
        <v>30</v>
      </c>
      <c r="E23" s="18">
        <f>SUM(E3:E21)</f>
        <v>300</v>
      </c>
      <c r="F23">
        <f>AVERAGE(F3:F21)</f>
        <v>52.467411443228421</v>
      </c>
      <c r="G23">
        <f>AVERAGE(G3:G21)</f>
        <v>13.110651946329696</v>
      </c>
      <c r="H23" s="72">
        <f t="shared" ref="H23:M23" si="6">SUM(H3:H21)</f>
        <v>175</v>
      </c>
      <c r="I23" s="72">
        <f t="shared" si="6"/>
        <v>16</v>
      </c>
      <c r="J23" s="72">
        <f t="shared" si="6"/>
        <v>159</v>
      </c>
      <c r="K23" s="72">
        <f t="shared" si="6"/>
        <v>24</v>
      </c>
      <c r="L23" s="72">
        <f t="shared" si="6"/>
        <v>2</v>
      </c>
      <c r="M23" s="72">
        <f t="shared" si="6"/>
        <v>22</v>
      </c>
      <c r="N23" s="72">
        <f t="shared" si="3"/>
        <v>53</v>
      </c>
      <c r="O23" s="72">
        <f t="shared" si="4"/>
        <v>7.333333333333333</v>
      </c>
      <c r="P23" s="72">
        <f t="shared" si="5"/>
        <v>13.836477987421384</v>
      </c>
      <c r="R23" t="s">
        <v>23</v>
      </c>
    </row>
    <row r="24" spans="1:18">
      <c r="A24" s="13"/>
      <c r="B24" s="22"/>
      <c r="C24" s="18"/>
      <c r="D24" s="18"/>
      <c r="E24" s="18"/>
      <c r="H24" s="72"/>
      <c r="I24" s="72"/>
      <c r="J24" s="72"/>
      <c r="K24" s="72"/>
      <c r="L24" s="72"/>
      <c r="M24" s="72"/>
      <c r="N24">
        <f>MEDIAN(N3:N21)</f>
        <v>53.333333333333336</v>
      </c>
      <c r="O24">
        <f t="shared" ref="O24:P24" si="7">MEDIAN(O3:O21)</f>
        <v>7.1428571428571423</v>
      </c>
      <c r="P24">
        <f t="shared" si="7"/>
        <v>14.285714285714285</v>
      </c>
      <c r="R24" t="s">
        <v>125</v>
      </c>
    </row>
    <row r="25" spans="1:18">
      <c r="A25" s="13"/>
      <c r="B25" s="22"/>
      <c r="C25" s="18"/>
      <c r="D25" s="18"/>
      <c r="E25" s="18"/>
      <c r="H25" s="72"/>
      <c r="I25" s="72"/>
      <c r="J25" s="72"/>
      <c r="K25" s="72"/>
      <c r="L25" s="72"/>
      <c r="M25" s="72"/>
      <c r="N25">
        <f>AVERAGE(N3:N21)</f>
        <v>55.580716887234672</v>
      </c>
      <c r="O25">
        <f t="shared" ref="O25:P25" si="8">AVERAGE(O3:O21)</f>
        <v>7.7549666622893172</v>
      </c>
      <c r="P25">
        <f t="shared" si="8"/>
        <v>16.512605042016805</v>
      </c>
      <c r="R25" t="s">
        <v>123</v>
      </c>
    </row>
    <row r="26" spans="1:18">
      <c r="A26" s="108"/>
      <c r="B26" s="22"/>
      <c r="C26" s="18">
        <f>C23-D23</f>
        <v>300</v>
      </c>
      <c r="D26" s="22"/>
      <c r="E26" s="22"/>
      <c r="H26" s="72"/>
      <c r="I26" s="72"/>
      <c r="J26" s="72"/>
      <c r="K26" s="72"/>
      <c r="L26" s="72"/>
    </row>
    <row r="27" spans="1:18">
      <c r="A27" s="42"/>
      <c r="H27" s="72"/>
      <c r="I27" s="72">
        <f>H23-I23</f>
        <v>159</v>
      </c>
      <c r="J27" s="72"/>
      <c r="K27" s="72"/>
      <c r="L27" s="72">
        <f>K23-L23</f>
        <v>22</v>
      </c>
    </row>
    <row r="28" spans="1:18">
      <c r="A28" s="108" t="s">
        <v>217</v>
      </c>
      <c r="H28" s="72"/>
      <c r="I28" s="72">
        <f>159/302</f>
        <v>0.52649006622516559</v>
      </c>
      <c r="J28" s="72"/>
      <c r="K28" s="72"/>
      <c r="L28" s="72">
        <f>22/302</f>
        <v>7.2847682119205295E-2</v>
      </c>
    </row>
    <row r="29" spans="1:18">
      <c r="H29" s="72"/>
      <c r="I29" s="72"/>
      <c r="J29" s="72"/>
      <c r="K29" s="72"/>
      <c r="L29" s="72"/>
    </row>
    <row r="30" spans="1:18">
      <c r="H30" s="72"/>
      <c r="I30" s="72"/>
      <c r="J30" s="72"/>
      <c r="K30" s="72"/>
      <c r="L30" s="72"/>
    </row>
    <row r="31" spans="1:18">
      <c r="H31" s="72"/>
      <c r="I31" s="72"/>
      <c r="J31" s="72"/>
      <c r="K31" s="72"/>
      <c r="L31" s="72"/>
    </row>
    <row r="32" spans="1:18">
      <c r="H32" s="72"/>
      <c r="I32" s="72"/>
      <c r="J32" s="72"/>
      <c r="K32" s="72"/>
      <c r="L32" s="72"/>
    </row>
    <row r="33" spans="8:12">
      <c r="H33" s="72"/>
      <c r="I33" s="72"/>
      <c r="J33" s="72"/>
      <c r="K33" s="72"/>
      <c r="L33" s="72"/>
    </row>
    <row r="34" spans="8:12">
      <c r="H34" s="72"/>
      <c r="I34" s="72"/>
      <c r="J34" s="72"/>
      <c r="K34" s="72"/>
      <c r="L34" s="72"/>
    </row>
    <row r="35" spans="8:12">
      <c r="H35" s="72"/>
      <c r="I35" s="72"/>
      <c r="J35" s="72"/>
      <c r="K35" s="72"/>
      <c r="L35" s="72"/>
    </row>
    <row r="36" spans="8:12">
      <c r="H36" s="72"/>
      <c r="I36" s="72"/>
      <c r="J36" s="72"/>
      <c r="K36" s="72"/>
      <c r="L36" s="72"/>
    </row>
    <row r="37" spans="8:12">
      <c r="H37" s="72"/>
      <c r="I37" s="72"/>
      <c r="J37" s="72"/>
      <c r="K37" s="72"/>
      <c r="L37" s="72"/>
    </row>
    <row r="38" spans="8:12">
      <c r="H38" s="72"/>
      <c r="I38" s="72"/>
      <c r="J38" s="72"/>
      <c r="K38" s="72"/>
      <c r="L38" s="72"/>
    </row>
    <row r="39" spans="8:12">
      <c r="H39" s="72"/>
      <c r="I39" s="72"/>
      <c r="J39" s="72"/>
      <c r="K39" s="72"/>
      <c r="L39" s="72"/>
    </row>
    <row r="40" spans="8:12">
      <c r="H40" s="72"/>
      <c r="I40" s="72"/>
      <c r="J40" s="72"/>
      <c r="K40" s="72"/>
      <c r="L40" s="72"/>
    </row>
    <row r="41" spans="8:12">
      <c r="H41" s="72"/>
      <c r="I41" s="72"/>
      <c r="J41" s="72"/>
      <c r="K41" s="72"/>
      <c r="L41" s="72"/>
    </row>
    <row r="42" spans="8:12">
      <c r="H42" s="72"/>
      <c r="I42" s="72"/>
      <c r="J42" s="72"/>
      <c r="K42" s="72"/>
      <c r="L42" s="72"/>
    </row>
    <row r="43" spans="8:12">
      <c r="H43" s="72"/>
      <c r="I43" s="72"/>
      <c r="J43" s="72"/>
      <c r="K43" s="72"/>
      <c r="L43" s="72"/>
    </row>
    <row r="44" spans="8:12">
      <c r="H44" s="72"/>
      <c r="I44" s="72"/>
      <c r="J44" s="72"/>
      <c r="K44" s="72"/>
      <c r="L44" s="72"/>
    </row>
    <row r="45" spans="8:12">
      <c r="H45" s="72"/>
      <c r="I45" s="72"/>
      <c r="J45" s="72"/>
      <c r="K45" s="72"/>
      <c r="L45" s="72"/>
    </row>
    <row r="46" spans="8:12">
      <c r="H46" s="72"/>
      <c r="I46" s="72"/>
      <c r="J46" s="72"/>
      <c r="K46" s="72"/>
      <c r="L46" s="72"/>
    </row>
    <row r="47" spans="8:12">
      <c r="H47" s="72"/>
      <c r="I47" s="72"/>
      <c r="J47" s="72"/>
      <c r="K47" s="72"/>
      <c r="L47" s="72"/>
    </row>
    <row r="48" spans="8:12">
      <c r="H48" s="72"/>
      <c r="I48" s="72"/>
      <c r="J48" s="72"/>
      <c r="K48" s="72"/>
      <c r="L48" s="72"/>
    </row>
    <row r="49" spans="8:12">
      <c r="H49" s="72"/>
      <c r="I49" s="72"/>
      <c r="J49" s="72"/>
      <c r="K49" s="72"/>
      <c r="L49" s="72"/>
    </row>
    <row r="50" spans="8:12">
      <c r="H50" s="72"/>
      <c r="I50" s="72"/>
      <c r="J50" s="72"/>
      <c r="K50" s="72"/>
      <c r="L50" s="72"/>
    </row>
    <row r="51" spans="8:12">
      <c r="H51" s="72"/>
      <c r="I51" s="72"/>
      <c r="J51" s="72"/>
      <c r="K51" s="72"/>
      <c r="L51" s="72"/>
    </row>
    <row r="52" spans="8:12">
      <c r="H52" s="72"/>
      <c r="I52" s="72"/>
      <c r="J52" s="72"/>
      <c r="K52" s="72"/>
      <c r="L52" s="72"/>
    </row>
    <row r="53" spans="8:12">
      <c r="H53" s="72"/>
      <c r="I53" s="72"/>
      <c r="J53" s="72"/>
      <c r="K53" s="72"/>
      <c r="L53" s="72"/>
    </row>
    <row r="54" spans="8:12">
      <c r="H54" s="72"/>
      <c r="I54" s="72"/>
      <c r="J54" s="72"/>
      <c r="K54" s="72"/>
      <c r="L54" s="72"/>
    </row>
    <row r="55" spans="8:12">
      <c r="H55" s="72"/>
      <c r="I55" s="72"/>
      <c r="J55" s="72"/>
      <c r="K55" s="72"/>
      <c r="L55" s="72"/>
    </row>
    <row r="56" spans="8:12">
      <c r="H56" s="72"/>
      <c r="I56" s="72"/>
      <c r="J56" s="72"/>
      <c r="K56" s="72"/>
      <c r="L56" s="72"/>
    </row>
    <row r="57" spans="8:12">
      <c r="H57" s="72"/>
      <c r="I57" s="72"/>
      <c r="J57" s="72"/>
      <c r="K57" s="72"/>
      <c r="L57" s="72"/>
    </row>
  </sheetData>
  <hyperlinks>
    <hyperlink ref="A28" r:id="rId1" display="http://www.pombase.org/"/>
  </hyperlinks>
  <pageMargins left="0.75" right="0.75" top="1" bottom="1" header="0.5" footer="0.5"/>
  <pageSetup orientation="portrait" horizontalDpi="4294967292" verticalDpi="4294967292" r:id="rId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
  <sheetViews>
    <sheetView workbookViewId="0">
      <selection activeCell="A8" sqref="A8"/>
    </sheetView>
  </sheetViews>
  <sheetFormatPr defaultColWidth="10.69921875" defaultRowHeight="15.6"/>
  <cols>
    <col min="1" max="1" width="47.5" customWidth="1"/>
    <col min="2" max="2" width="13.796875" customWidth="1"/>
    <col min="3" max="3" width="13.19921875" customWidth="1"/>
  </cols>
  <sheetData>
    <row r="1" spans="1:13">
      <c r="A1" s="2" t="s">
        <v>236</v>
      </c>
    </row>
    <row r="2" spans="1:13" ht="27" customHeight="1">
      <c r="A2" s="80" t="s">
        <v>99</v>
      </c>
      <c r="B2" s="81" t="s">
        <v>134</v>
      </c>
      <c r="C2" s="81" t="s">
        <v>127</v>
      </c>
      <c r="D2" s="82"/>
      <c r="E2" s="82"/>
      <c r="F2" s="82"/>
      <c r="G2" s="82"/>
      <c r="H2" s="82"/>
      <c r="I2" s="82"/>
      <c r="J2" s="82"/>
      <c r="K2" s="82"/>
      <c r="L2" s="82"/>
      <c r="M2" s="82"/>
    </row>
    <row r="3" spans="1:13" ht="22.05" customHeight="1">
      <c r="A3" s="83" t="s">
        <v>4</v>
      </c>
      <c r="B3" s="84" t="s">
        <v>135</v>
      </c>
      <c r="C3" s="84" t="s">
        <v>140</v>
      </c>
      <c r="D3" s="82"/>
      <c r="E3" s="82"/>
      <c r="F3" s="82"/>
      <c r="G3" s="82"/>
      <c r="H3" s="82"/>
      <c r="I3" s="82"/>
      <c r="J3" s="82"/>
      <c r="K3" s="82"/>
      <c r="L3" s="82"/>
      <c r="M3" s="82"/>
    </row>
    <row r="4" spans="1:13" ht="24" customHeight="1">
      <c r="A4" s="69" t="s">
        <v>6</v>
      </c>
      <c r="B4" s="85" t="s">
        <v>136</v>
      </c>
      <c r="C4" s="86" t="s">
        <v>73</v>
      </c>
      <c r="D4" s="82"/>
      <c r="E4" s="82"/>
      <c r="F4" s="82"/>
      <c r="G4" s="82"/>
      <c r="H4" s="82"/>
      <c r="I4" s="82"/>
      <c r="J4" s="82"/>
      <c r="K4" s="82"/>
      <c r="L4" s="82"/>
      <c r="M4" s="82"/>
    </row>
    <row r="5" spans="1:13" ht="27" customHeight="1">
      <c r="A5" s="69" t="s">
        <v>11</v>
      </c>
      <c r="B5" s="86" t="s">
        <v>137</v>
      </c>
      <c r="C5" s="86" t="s">
        <v>75</v>
      </c>
      <c r="D5" s="82"/>
      <c r="E5" s="82"/>
      <c r="F5" s="82"/>
      <c r="G5" s="82"/>
      <c r="H5" s="82"/>
      <c r="I5" s="82"/>
      <c r="J5" s="82"/>
      <c r="K5" s="82"/>
      <c r="L5" s="82"/>
      <c r="M5" s="82"/>
    </row>
    <row r="6" spans="1:13" ht="22.95" customHeight="1">
      <c r="A6" s="69" t="s">
        <v>81</v>
      </c>
      <c r="B6" s="85" t="s">
        <v>138</v>
      </c>
      <c r="C6" s="86" t="s">
        <v>139</v>
      </c>
      <c r="D6" s="82"/>
      <c r="E6" s="82"/>
      <c r="F6" s="82"/>
      <c r="G6" s="82"/>
      <c r="H6" s="82"/>
      <c r="I6" s="82"/>
      <c r="J6" s="82"/>
      <c r="K6" s="82"/>
      <c r="L6" s="82"/>
      <c r="M6" s="82"/>
    </row>
    <row r="7" spans="1:13">
      <c r="A7" s="87"/>
      <c r="B7" s="87"/>
      <c r="C7" s="87"/>
      <c r="D7" s="82"/>
      <c r="E7" s="82"/>
      <c r="F7" s="82"/>
      <c r="G7" s="82"/>
      <c r="H7" s="82"/>
      <c r="I7" s="82"/>
      <c r="J7" s="82"/>
      <c r="K7" s="82"/>
      <c r="L7" s="82"/>
      <c r="M7" s="82"/>
    </row>
    <row r="8" spans="1:13" ht="136.19999999999999">
      <c r="A8" s="115" t="s">
        <v>237</v>
      </c>
      <c r="B8" s="88"/>
      <c r="C8" s="88"/>
      <c r="D8" s="89"/>
      <c r="E8" s="89"/>
      <c r="F8" s="89"/>
      <c r="G8" s="89"/>
      <c r="H8" s="89"/>
      <c r="I8" s="89"/>
      <c r="J8" s="89"/>
      <c r="K8" s="89"/>
      <c r="L8" s="89"/>
      <c r="M8" s="82"/>
    </row>
    <row r="9" spans="1:13">
      <c r="A9" s="82"/>
      <c r="B9" s="82"/>
      <c r="C9" s="82"/>
      <c r="D9" s="82"/>
      <c r="E9" s="82"/>
      <c r="F9" s="82"/>
      <c r="G9" s="82"/>
      <c r="H9" s="82"/>
      <c r="I9" s="82"/>
      <c r="J9" s="82"/>
      <c r="K9" s="82"/>
      <c r="L9" s="82"/>
      <c r="M9" s="82"/>
    </row>
    <row r="10" spans="1:13">
      <c r="A10" s="82"/>
      <c r="B10" s="82"/>
      <c r="C10" s="82"/>
      <c r="D10" s="82"/>
      <c r="E10" s="82"/>
      <c r="F10" s="82"/>
      <c r="G10" s="82"/>
      <c r="H10" s="82"/>
      <c r="I10" s="82"/>
      <c r="J10" s="82"/>
      <c r="K10" s="82"/>
      <c r="L10" s="82"/>
      <c r="M10" s="82"/>
    </row>
  </sheetData>
  <phoneticPr fontId="33" type="noConversion"/>
  <pageMargins left="0.75" right="0.75" top="1" bottom="1" header="0.5" footer="0.5"/>
  <pageSetup orientation="portrait" horizontalDpi="4294967292" verticalDpi="4294967292" r:id="rId1"/>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6"/>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1"/>
  <sheetViews>
    <sheetView workbookViewId="0"/>
  </sheetViews>
  <sheetFormatPr defaultColWidth="11.19921875" defaultRowHeight="15.6"/>
  <cols>
    <col min="1" max="1" width="31" customWidth="1"/>
    <col min="2" max="2" width="57.5" customWidth="1"/>
    <col min="3" max="3" width="12.796875" customWidth="1"/>
    <col min="4" max="4" width="8.19921875" customWidth="1"/>
    <col min="5" max="5" width="5.796875" customWidth="1"/>
    <col min="6" max="6" width="11.296875" customWidth="1"/>
    <col min="8" max="8" width="14.296875" customWidth="1"/>
    <col min="9" max="9" width="8" customWidth="1"/>
    <col min="10" max="10" width="5" customWidth="1"/>
    <col min="11" max="11" width="14.69921875" customWidth="1"/>
    <col min="12" max="12" width="8.19921875" style="70" customWidth="1"/>
    <col min="13" max="13" width="5.19921875" customWidth="1"/>
    <col min="14" max="14" width="12.5" customWidth="1"/>
    <col min="15" max="15" width="13" customWidth="1"/>
    <col min="16" max="16" width="13.796875" customWidth="1"/>
  </cols>
  <sheetData>
    <row r="1" spans="1:17" ht="46.05" customHeight="1">
      <c r="A1" s="13" t="s">
        <v>228</v>
      </c>
      <c r="B1" s="1"/>
      <c r="C1" s="1"/>
      <c r="D1" s="14"/>
      <c r="E1" s="14"/>
    </row>
    <row r="2" spans="1:17" ht="22.05" customHeight="1">
      <c r="A2" s="15" t="s">
        <v>0</v>
      </c>
      <c r="B2" s="7" t="s">
        <v>1</v>
      </c>
      <c r="C2" s="3" t="s">
        <v>2</v>
      </c>
      <c r="D2" s="7" t="s">
        <v>3</v>
      </c>
      <c r="E2" s="7" t="s">
        <v>121</v>
      </c>
      <c r="F2" s="6" t="s">
        <v>98</v>
      </c>
      <c r="G2" s="6" t="s">
        <v>69</v>
      </c>
      <c r="H2" s="66" t="s">
        <v>116</v>
      </c>
      <c r="I2" s="7" t="s">
        <v>3</v>
      </c>
      <c r="J2" s="7" t="s">
        <v>121</v>
      </c>
      <c r="K2" s="66" t="s">
        <v>117</v>
      </c>
      <c r="L2" s="7" t="s">
        <v>3</v>
      </c>
      <c r="M2" s="7" t="s">
        <v>121</v>
      </c>
      <c r="N2" s="7" t="s">
        <v>119</v>
      </c>
      <c r="O2" s="7" t="s">
        <v>120</v>
      </c>
      <c r="P2" s="59" t="s">
        <v>126</v>
      </c>
      <c r="Q2" s="72"/>
    </row>
    <row r="3" spans="1:17" ht="33" customHeight="1">
      <c r="A3" s="54" t="s">
        <v>4</v>
      </c>
      <c r="B3" s="35" t="s">
        <v>57</v>
      </c>
      <c r="C3" s="18">
        <v>10</v>
      </c>
      <c r="D3" s="18"/>
      <c r="E3" s="18">
        <f>C3-D3</f>
        <v>10</v>
      </c>
      <c r="F3" s="6">
        <f>8/10*100</f>
        <v>80</v>
      </c>
      <c r="G3" s="6">
        <v>1</v>
      </c>
      <c r="H3" s="23">
        <v>8</v>
      </c>
      <c r="I3" s="23"/>
      <c r="J3" s="23">
        <f>H3-I3</f>
        <v>8</v>
      </c>
      <c r="K3" s="23">
        <v>1</v>
      </c>
      <c r="L3" s="61"/>
      <c r="M3" s="72">
        <f>K3-L3</f>
        <v>1</v>
      </c>
      <c r="N3" s="72">
        <f>J3/E3*100</f>
        <v>80</v>
      </c>
      <c r="O3" s="72">
        <f>M3/E3*100</f>
        <v>10</v>
      </c>
      <c r="P3" s="72">
        <f>M3/J3*100</f>
        <v>12.5</v>
      </c>
      <c r="Q3" s="72"/>
    </row>
    <row r="4" spans="1:17" ht="24" customHeight="1">
      <c r="A4" s="55" t="s">
        <v>5</v>
      </c>
      <c r="B4" s="30" t="s">
        <v>141</v>
      </c>
      <c r="C4" s="18">
        <v>7</v>
      </c>
      <c r="D4" s="18"/>
      <c r="E4" s="18">
        <f t="shared" ref="E4:E23" si="0">C4-D4</f>
        <v>7</v>
      </c>
      <c r="F4" s="6">
        <f>3/8*100</f>
        <v>37.5</v>
      </c>
      <c r="G4" s="6">
        <v>1</v>
      </c>
      <c r="H4" s="23">
        <v>2</v>
      </c>
      <c r="I4" s="23"/>
      <c r="J4" s="23">
        <f>H4-I4</f>
        <v>2</v>
      </c>
      <c r="K4" s="23">
        <v>1</v>
      </c>
      <c r="L4" s="61"/>
      <c r="M4" s="72">
        <f t="shared" ref="M4:M21" si="1">K4-L4</f>
        <v>1</v>
      </c>
      <c r="N4" s="72">
        <f t="shared" ref="N4:N23" si="2">J4/E4*100</f>
        <v>28.571428571428569</v>
      </c>
      <c r="O4" s="72">
        <f t="shared" ref="O4:O23" si="3">M4/E4*100</f>
        <v>14.285714285714285</v>
      </c>
      <c r="P4" s="72">
        <f t="shared" ref="P4:P23" si="4">M4/J4*100</f>
        <v>50</v>
      </c>
      <c r="Q4" s="72"/>
    </row>
    <row r="5" spans="1:17" ht="28.05" customHeight="1">
      <c r="A5" s="55" t="s">
        <v>6</v>
      </c>
      <c r="B5" s="35" t="s">
        <v>204</v>
      </c>
      <c r="C5" s="18">
        <v>8</v>
      </c>
      <c r="D5" s="18">
        <v>1</v>
      </c>
      <c r="E5" s="18">
        <f t="shared" si="0"/>
        <v>7</v>
      </c>
      <c r="F5" s="6">
        <f>5/9*100</f>
        <v>55.555555555555557</v>
      </c>
      <c r="G5" s="6"/>
      <c r="H5" s="23">
        <v>5</v>
      </c>
      <c r="I5" s="23">
        <v>1</v>
      </c>
      <c r="J5" s="23">
        <f t="shared" ref="J5:J20" si="5">H5-I5</f>
        <v>4</v>
      </c>
      <c r="K5" s="23"/>
      <c r="L5" s="61"/>
      <c r="M5" s="72">
        <f t="shared" si="1"/>
        <v>0</v>
      </c>
      <c r="N5" s="72">
        <f t="shared" si="2"/>
        <v>57.142857142857139</v>
      </c>
      <c r="O5" s="72">
        <f t="shared" si="3"/>
        <v>0</v>
      </c>
      <c r="P5" s="72">
        <f t="shared" si="4"/>
        <v>0</v>
      </c>
      <c r="Q5" s="72"/>
    </row>
    <row r="6" spans="1:17" ht="19.95" customHeight="1">
      <c r="A6" s="55" t="s">
        <v>7</v>
      </c>
      <c r="B6" s="45" t="s">
        <v>58</v>
      </c>
      <c r="C6" s="18">
        <v>8</v>
      </c>
      <c r="D6" s="18">
        <v>3</v>
      </c>
      <c r="E6" s="18">
        <f t="shared" si="0"/>
        <v>5</v>
      </c>
      <c r="F6" s="6">
        <f>8/8*100</f>
        <v>100</v>
      </c>
      <c r="G6" s="6">
        <f>1/8*100</f>
        <v>12.5</v>
      </c>
      <c r="H6" s="23">
        <v>8</v>
      </c>
      <c r="I6" s="23">
        <v>3</v>
      </c>
      <c r="J6" s="23">
        <f t="shared" si="5"/>
        <v>5</v>
      </c>
      <c r="K6" s="23">
        <v>1</v>
      </c>
      <c r="L6" s="61">
        <v>1</v>
      </c>
      <c r="M6" s="72">
        <f t="shared" si="1"/>
        <v>0</v>
      </c>
      <c r="N6" s="72">
        <f t="shared" si="2"/>
        <v>100</v>
      </c>
      <c r="O6" s="72">
        <f t="shared" si="3"/>
        <v>0</v>
      </c>
      <c r="P6" s="72">
        <f t="shared" si="4"/>
        <v>0</v>
      </c>
      <c r="Q6" s="72"/>
    </row>
    <row r="7" spans="1:17" ht="31.95" customHeight="1">
      <c r="A7" s="54" t="s">
        <v>8</v>
      </c>
      <c r="B7" s="30" t="s">
        <v>205</v>
      </c>
      <c r="C7" s="18">
        <v>15</v>
      </c>
      <c r="D7" s="18">
        <v>1</v>
      </c>
      <c r="E7" s="18">
        <f t="shared" si="0"/>
        <v>14</v>
      </c>
      <c r="F7" s="6">
        <f>12/15*100</f>
        <v>80</v>
      </c>
      <c r="G7" s="6">
        <f>8/15*100</f>
        <v>53.333333333333336</v>
      </c>
      <c r="H7" s="23">
        <v>11</v>
      </c>
      <c r="I7" s="23">
        <v>1</v>
      </c>
      <c r="J7" s="23">
        <f t="shared" si="5"/>
        <v>10</v>
      </c>
      <c r="K7" s="23">
        <v>8</v>
      </c>
      <c r="L7" s="61"/>
      <c r="M7" s="72">
        <f t="shared" si="1"/>
        <v>8</v>
      </c>
      <c r="N7" s="72">
        <f t="shared" si="2"/>
        <v>71.428571428571431</v>
      </c>
      <c r="O7" s="72">
        <f t="shared" si="3"/>
        <v>57.142857142857139</v>
      </c>
      <c r="P7" s="72">
        <f t="shared" si="4"/>
        <v>80</v>
      </c>
      <c r="Q7" s="72"/>
    </row>
    <row r="8" spans="1:17" ht="18" customHeight="1">
      <c r="A8" s="55" t="s">
        <v>9</v>
      </c>
      <c r="B8" s="45" t="s">
        <v>147</v>
      </c>
      <c r="C8" s="18">
        <v>2</v>
      </c>
      <c r="D8" s="18"/>
      <c r="E8" s="18">
        <f>C8-D8</f>
        <v>2</v>
      </c>
      <c r="F8" s="6">
        <f>2/3*100</f>
        <v>66.666666666666657</v>
      </c>
      <c r="G8" s="6">
        <v>0</v>
      </c>
      <c r="H8" s="23">
        <v>2</v>
      </c>
      <c r="I8" s="23">
        <v>0</v>
      </c>
      <c r="J8" s="23">
        <f t="shared" si="5"/>
        <v>2</v>
      </c>
      <c r="K8" s="23"/>
      <c r="L8" s="61"/>
      <c r="M8" s="72">
        <f t="shared" si="1"/>
        <v>0</v>
      </c>
      <c r="N8" s="72">
        <f t="shared" si="2"/>
        <v>100</v>
      </c>
      <c r="O8" s="72">
        <f t="shared" si="3"/>
        <v>0</v>
      </c>
      <c r="P8" s="72">
        <f>M8/J8*100</f>
        <v>0</v>
      </c>
      <c r="Q8" s="72"/>
    </row>
    <row r="9" spans="1:17" ht="31.95" customHeight="1">
      <c r="A9" s="55" t="s">
        <v>10</v>
      </c>
      <c r="B9" s="46" t="s">
        <v>59</v>
      </c>
      <c r="C9" s="18">
        <v>12</v>
      </c>
      <c r="D9" s="18"/>
      <c r="E9" s="18">
        <f t="shared" si="0"/>
        <v>12</v>
      </c>
      <c r="F9" s="6">
        <f>11/12*100</f>
        <v>91.666666666666657</v>
      </c>
      <c r="G9" s="6">
        <f>1/12*100</f>
        <v>8.3333333333333321</v>
      </c>
      <c r="H9" s="23">
        <v>11</v>
      </c>
      <c r="I9" s="23"/>
      <c r="J9" s="23">
        <f t="shared" si="5"/>
        <v>11</v>
      </c>
      <c r="K9" s="23">
        <v>1</v>
      </c>
      <c r="L9" s="61"/>
      <c r="M9" s="72">
        <f t="shared" si="1"/>
        <v>1</v>
      </c>
      <c r="N9" s="72">
        <f t="shared" si="2"/>
        <v>91.666666666666657</v>
      </c>
      <c r="O9" s="72">
        <f t="shared" si="3"/>
        <v>8.3333333333333321</v>
      </c>
      <c r="P9" s="72">
        <f t="shared" si="4"/>
        <v>9.0909090909090917</v>
      </c>
      <c r="Q9" s="72"/>
    </row>
    <row r="10" spans="1:17" ht="28.95" customHeight="1">
      <c r="A10" s="55" t="s">
        <v>11</v>
      </c>
      <c r="B10" s="46" t="s">
        <v>60</v>
      </c>
      <c r="C10" s="18">
        <v>11</v>
      </c>
      <c r="D10" s="18">
        <v>2</v>
      </c>
      <c r="E10" s="18">
        <f t="shared" si="0"/>
        <v>9</v>
      </c>
      <c r="F10" s="6">
        <f>9/11*100</f>
        <v>81.818181818181827</v>
      </c>
      <c r="G10" s="6">
        <f>1/11*100</f>
        <v>9.0909090909090917</v>
      </c>
      <c r="H10" s="23">
        <v>9</v>
      </c>
      <c r="I10" s="23"/>
      <c r="J10" s="23">
        <f t="shared" si="5"/>
        <v>9</v>
      </c>
      <c r="K10" s="23">
        <v>1</v>
      </c>
      <c r="L10" s="61"/>
      <c r="M10" s="72">
        <f t="shared" si="1"/>
        <v>1</v>
      </c>
      <c r="N10" s="72">
        <f t="shared" si="2"/>
        <v>100</v>
      </c>
      <c r="O10" s="72">
        <f t="shared" si="3"/>
        <v>11.111111111111111</v>
      </c>
      <c r="P10" s="72">
        <f t="shared" si="4"/>
        <v>11.111111111111111</v>
      </c>
      <c r="Q10" s="72"/>
    </row>
    <row r="11" spans="1:17" ht="18" customHeight="1">
      <c r="A11" s="54" t="s">
        <v>12</v>
      </c>
      <c r="B11" s="47" t="s">
        <v>61</v>
      </c>
      <c r="C11" s="18">
        <v>5</v>
      </c>
      <c r="D11" s="18"/>
      <c r="E11" s="18">
        <f t="shared" si="0"/>
        <v>5</v>
      </c>
      <c r="F11" s="6">
        <f>3/5*100</f>
        <v>60</v>
      </c>
      <c r="G11" s="6">
        <v>0</v>
      </c>
      <c r="H11" s="23">
        <v>3</v>
      </c>
      <c r="I11" s="23"/>
      <c r="J11" s="23">
        <f t="shared" si="5"/>
        <v>3</v>
      </c>
      <c r="K11" s="23"/>
      <c r="L11" s="61"/>
      <c r="M11" s="72">
        <f t="shared" si="1"/>
        <v>0</v>
      </c>
      <c r="N11" s="72">
        <f t="shared" si="2"/>
        <v>60</v>
      </c>
      <c r="O11" s="72">
        <f t="shared" si="3"/>
        <v>0</v>
      </c>
      <c r="P11" s="72">
        <f t="shared" si="4"/>
        <v>0</v>
      </c>
      <c r="Q11" s="72"/>
    </row>
    <row r="12" spans="1:17" ht="28.05" customHeight="1">
      <c r="A12" s="55" t="s">
        <v>13</v>
      </c>
      <c r="B12" s="48" t="s">
        <v>62</v>
      </c>
      <c r="C12" s="18">
        <v>9</v>
      </c>
      <c r="D12" s="18">
        <v>4</v>
      </c>
      <c r="E12" s="18">
        <f t="shared" si="0"/>
        <v>5</v>
      </c>
      <c r="F12" s="6">
        <f>5/9*100</f>
        <v>55.555555555555557</v>
      </c>
      <c r="G12" s="6">
        <f>2/9*100</f>
        <v>22.222222222222221</v>
      </c>
      <c r="H12" s="23">
        <v>5</v>
      </c>
      <c r="I12" s="23">
        <v>3</v>
      </c>
      <c r="J12" s="23">
        <f t="shared" si="5"/>
        <v>2</v>
      </c>
      <c r="K12" s="23">
        <v>2</v>
      </c>
      <c r="L12" s="61">
        <v>1</v>
      </c>
      <c r="M12" s="72">
        <f t="shared" si="1"/>
        <v>1</v>
      </c>
      <c r="N12" s="72">
        <f t="shared" si="2"/>
        <v>40</v>
      </c>
      <c r="O12" s="72">
        <f t="shared" si="3"/>
        <v>20</v>
      </c>
      <c r="P12" s="72">
        <f t="shared" si="4"/>
        <v>50</v>
      </c>
      <c r="Q12" s="72"/>
    </row>
    <row r="13" spans="1:17" ht="19.95" customHeight="1">
      <c r="A13" s="54" t="s">
        <v>14</v>
      </c>
      <c r="B13" s="47" t="s">
        <v>63</v>
      </c>
      <c r="C13" s="18">
        <v>4</v>
      </c>
      <c r="D13" s="18">
        <v>1</v>
      </c>
      <c r="E13" s="18">
        <f t="shared" si="0"/>
        <v>3</v>
      </c>
      <c r="F13" s="6">
        <f>3/4*100</f>
        <v>75</v>
      </c>
      <c r="G13" s="6">
        <v>0</v>
      </c>
      <c r="H13" s="23">
        <v>3</v>
      </c>
      <c r="I13" s="23"/>
      <c r="J13" s="23">
        <f t="shared" si="5"/>
        <v>3</v>
      </c>
      <c r="K13" s="23"/>
      <c r="L13" s="61"/>
      <c r="M13" s="72">
        <f t="shared" si="1"/>
        <v>0</v>
      </c>
      <c r="N13" s="72">
        <f t="shared" si="2"/>
        <v>100</v>
      </c>
      <c r="O13" s="72">
        <f t="shared" si="3"/>
        <v>0</v>
      </c>
      <c r="P13" s="72">
        <f t="shared" si="4"/>
        <v>0</v>
      </c>
      <c r="Q13" s="72"/>
    </row>
    <row r="14" spans="1:17" ht="31.05" customHeight="1">
      <c r="A14" s="55" t="s">
        <v>15</v>
      </c>
      <c r="B14" s="47" t="s">
        <v>64</v>
      </c>
      <c r="C14" s="18">
        <v>2</v>
      </c>
      <c r="D14" s="18">
        <v>1</v>
      </c>
      <c r="E14" s="18">
        <f t="shared" si="0"/>
        <v>1</v>
      </c>
      <c r="F14" s="6">
        <f>1/2*100</f>
        <v>50</v>
      </c>
      <c r="G14" s="6">
        <v>0</v>
      </c>
      <c r="H14" s="23">
        <v>1</v>
      </c>
      <c r="I14" s="23">
        <v>1</v>
      </c>
      <c r="J14" s="23">
        <f t="shared" si="5"/>
        <v>0</v>
      </c>
      <c r="K14" s="23"/>
      <c r="L14" s="61"/>
      <c r="M14" s="72">
        <f t="shared" si="1"/>
        <v>0</v>
      </c>
      <c r="N14" s="72">
        <f t="shared" si="2"/>
        <v>0</v>
      </c>
      <c r="O14" s="72">
        <f t="shared" si="3"/>
        <v>0</v>
      </c>
      <c r="P14" s="72"/>
      <c r="Q14" s="72"/>
    </row>
    <row r="15" spans="1:17" ht="21" customHeight="1">
      <c r="A15" s="54" t="s">
        <v>16</v>
      </c>
      <c r="B15" s="30" t="s">
        <v>65</v>
      </c>
      <c r="C15" s="18">
        <v>3</v>
      </c>
      <c r="D15" s="18"/>
      <c r="E15" s="18">
        <f t="shared" si="0"/>
        <v>3</v>
      </c>
      <c r="F15" s="6">
        <f>1/3*100</f>
        <v>33.333333333333329</v>
      </c>
      <c r="G15" s="6">
        <v>0</v>
      </c>
      <c r="H15" s="23">
        <v>1</v>
      </c>
      <c r="I15" s="23"/>
      <c r="J15" s="23">
        <f t="shared" si="5"/>
        <v>1</v>
      </c>
      <c r="K15" s="23"/>
      <c r="L15" s="61"/>
      <c r="M15" s="72">
        <f t="shared" si="1"/>
        <v>0</v>
      </c>
      <c r="N15" s="72">
        <f t="shared" si="2"/>
        <v>33.333333333333329</v>
      </c>
      <c r="O15" s="72">
        <f t="shared" si="3"/>
        <v>0</v>
      </c>
      <c r="P15" s="72">
        <f t="shared" si="4"/>
        <v>0</v>
      </c>
      <c r="Q15" s="72"/>
    </row>
    <row r="16" spans="1:17" ht="33" customHeight="1">
      <c r="A16" s="55" t="s">
        <v>17</v>
      </c>
      <c r="B16" s="46" t="s">
        <v>66</v>
      </c>
      <c r="C16" s="18">
        <v>7</v>
      </c>
      <c r="D16" s="18">
        <v>3</v>
      </c>
      <c r="E16" s="18">
        <f t="shared" si="0"/>
        <v>4</v>
      </c>
      <c r="F16" s="6">
        <f>5/7*100</f>
        <v>71.428571428571431</v>
      </c>
      <c r="G16" s="6">
        <v>0</v>
      </c>
      <c r="H16" s="23">
        <v>5</v>
      </c>
      <c r="I16" s="23">
        <v>1</v>
      </c>
      <c r="J16" s="23">
        <f t="shared" si="5"/>
        <v>4</v>
      </c>
      <c r="K16" s="23"/>
      <c r="L16" s="61"/>
      <c r="M16" s="72">
        <f t="shared" si="1"/>
        <v>0</v>
      </c>
      <c r="N16" s="72">
        <f t="shared" si="2"/>
        <v>100</v>
      </c>
      <c r="O16" s="72">
        <f t="shared" si="3"/>
        <v>0</v>
      </c>
      <c r="P16" s="72">
        <f t="shared" si="4"/>
        <v>0</v>
      </c>
      <c r="Q16" s="72"/>
    </row>
    <row r="17" spans="1:17" ht="15" customHeight="1">
      <c r="A17" s="54" t="s">
        <v>18</v>
      </c>
      <c r="B17" s="49" t="s">
        <v>67</v>
      </c>
      <c r="C17" s="18">
        <v>2</v>
      </c>
      <c r="D17" s="18"/>
      <c r="E17" s="18">
        <f t="shared" si="0"/>
        <v>2</v>
      </c>
      <c r="F17" s="6">
        <f>2/2*100</f>
        <v>100</v>
      </c>
      <c r="G17" s="6">
        <v>0</v>
      </c>
      <c r="H17" s="23">
        <v>2</v>
      </c>
      <c r="I17" s="23"/>
      <c r="J17" s="23">
        <f t="shared" si="5"/>
        <v>2</v>
      </c>
      <c r="K17" s="23"/>
      <c r="L17" s="61"/>
      <c r="M17" s="72">
        <f t="shared" si="1"/>
        <v>0</v>
      </c>
      <c r="N17" s="72">
        <f t="shared" si="2"/>
        <v>100</v>
      </c>
      <c r="O17" s="72">
        <f t="shared" si="3"/>
        <v>0</v>
      </c>
      <c r="P17" s="72">
        <f t="shared" si="4"/>
        <v>0</v>
      </c>
      <c r="Q17" s="72"/>
    </row>
    <row r="18" spans="1:17" ht="19.05" customHeight="1">
      <c r="A18" s="54" t="s">
        <v>19</v>
      </c>
      <c r="B18" s="49" t="s">
        <v>68</v>
      </c>
      <c r="C18" s="18">
        <v>6</v>
      </c>
      <c r="D18" s="18">
        <v>3</v>
      </c>
      <c r="E18" s="18">
        <f t="shared" si="0"/>
        <v>3</v>
      </c>
      <c r="F18" s="6">
        <f>2/6*100</f>
        <v>33.333333333333329</v>
      </c>
      <c r="G18" s="6">
        <v>0</v>
      </c>
      <c r="H18" s="23">
        <v>2</v>
      </c>
      <c r="I18" s="23">
        <v>2</v>
      </c>
      <c r="J18" s="23">
        <f t="shared" si="5"/>
        <v>0</v>
      </c>
      <c r="K18" s="23"/>
      <c r="L18" s="61"/>
      <c r="M18" s="72">
        <f t="shared" si="1"/>
        <v>0</v>
      </c>
      <c r="N18" s="72">
        <f t="shared" si="2"/>
        <v>0</v>
      </c>
      <c r="O18" s="72">
        <f t="shared" si="3"/>
        <v>0</v>
      </c>
      <c r="P18" s="72"/>
      <c r="Q18" s="72"/>
    </row>
    <row r="19" spans="1:17" ht="31.95" customHeight="1">
      <c r="A19" s="54" t="s">
        <v>20</v>
      </c>
      <c r="B19" s="48" t="s">
        <v>29</v>
      </c>
      <c r="C19" s="18">
        <v>7</v>
      </c>
      <c r="D19" s="18">
        <v>3</v>
      </c>
      <c r="E19" s="18">
        <f t="shared" si="0"/>
        <v>4</v>
      </c>
      <c r="F19" s="6"/>
      <c r="G19" s="6">
        <v>0</v>
      </c>
      <c r="H19" s="23"/>
      <c r="I19" s="23"/>
      <c r="J19" s="23">
        <f t="shared" si="5"/>
        <v>0</v>
      </c>
      <c r="K19" s="23"/>
      <c r="L19" s="71"/>
      <c r="M19" s="72">
        <f t="shared" si="1"/>
        <v>0</v>
      </c>
      <c r="N19" s="72">
        <f t="shared" si="2"/>
        <v>0</v>
      </c>
      <c r="O19" s="72">
        <f t="shared" si="3"/>
        <v>0</v>
      </c>
      <c r="P19" s="72"/>
      <c r="Q19" s="72"/>
    </row>
    <row r="20" spans="1:17" ht="21" customHeight="1">
      <c r="A20" s="54" t="s">
        <v>21</v>
      </c>
      <c r="B20" s="48" t="s">
        <v>34</v>
      </c>
      <c r="C20" s="18">
        <v>3</v>
      </c>
      <c r="D20" s="18">
        <v>1</v>
      </c>
      <c r="E20" s="18">
        <f t="shared" si="0"/>
        <v>2</v>
      </c>
      <c r="F20" s="6"/>
      <c r="G20" s="6">
        <v>0</v>
      </c>
      <c r="H20" s="23"/>
      <c r="I20" s="23"/>
      <c r="J20" s="23">
        <f t="shared" si="5"/>
        <v>0</v>
      </c>
      <c r="K20" s="23"/>
      <c r="L20" s="71"/>
      <c r="M20" s="72">
        <f t="shared" si="1"/>
        <v>0</v>
      </c>
      <c r="N20" s="72">
        <f t="shared" si="2"/>
        <v>0</v>
      </c>
      <c r="O20" s="72">
        <f t="shared" si="3"/>
        <v>0</v>
      </c>
      <c r="P20" s="72"/>
      <c r="Q20" s="72"/>
    </row>
    <row r="21" spans="1:17" ht="73.05" customHeight="1">
      <c r="A21" s="54" t="s">
        <v>22</v>
      </c>
      <c r="B21" s="48" t="s">
        <v>143</v>
      </c>
      <c r="C21" s="18">
        <v>19</v>
      </c>
      <c r="D21" s="18"/>
      <c r="E21" s="18">
        <f t="shared" si="0"/>
        <v>19</v>
      </c>
      <c r="F21" s="61">
        <f>6/20*100</f>
        <v>30</v>
      </c>
      <c r="G21" s="61">
        <v>0</v>
      </c>
      <c r="H21" s="23">
        <v>4</v>
      </c>
      <c r="I21" s="23"/>
      <c r="J21" s="23">
        <f>H21-I21</f>
        <v>4</v>
      </c>
      <c r="K21" s="23"/>
      <c r="L21" s="71"/>
      <c r="M21" s="72">
        <f t="shared" si="1"/>
        <v>0</v>
      </c>
      <c r="N21" s="72">
        <f t="shared" si="2"/>
        <v>21.052631578947366</v>
      </c>
      <c r="O21" s="72">
        <f t="shared" si="3"/>
        <v>0</v>
      </c>
      <c r="P21" s="72">
        <f t="shared" si="4"/>
        <v>0</v>
      </c>
      <c r="Q21" s="72"/>
    </row>
    <row r="22" spans="1:17">
      <c r="A22" s="22"/>
      <c r="B22" s="24"/>
      <c r="C22" s="24"/>
      <c r="D22" s="23"/>
      <c r="E22" s="18">
        <f t="shared" si="0"/>
        <v>0</v>
      </c>
      <c r="F22" s="6"/>
      <c r="G22" s="6"/>
      <c r="H22" s="23"/>
      <c r="I22" s="23"/>
      <c r="J22" s="23"/>
      <c r="K22" s="23"/>
      <c r="L22" s="71"/>
      <c r="N22" s="72"/>
      <c r="O22" s="72"/>
      <c r="P22" s="72"/>
      <c r="Q22" s="72"/>
    </row>
    <row r="23" spans="1:17">
      <c r="A23" s="58" t="s">
        <v>30</v>
      </c>
      <c r="B23" s="24"/>
      <c r="C23" s="23">
        <f>SUM(C3:C21)</f>
        <v>140</v>
      </c>
      <c r="D23" s="23">
        <f>SUM(D3:D21)</f>
        <v>23</v>
      </c>
      <c r="E23" s="18">
        <f t="shared" si="0"/>
        <v>117</v>
      </c>
      <c r="F23" s="23">
        <f>AVERAGE(F3:F21)</f>
        <v>64.815168491639071</v>
      </c>
      <c r="G23" s="23">
        <f>AVERAGE(G3:G21)</f>
        <v>5.9710998877665542</v>
      </c>
      <c r="H23" s="23">
        <f t="shared" ref="H23:M23" si="6">SUM(H3:H21)</f>
        <v>82</v>
      </c>
      <c r="I23" s="23">
        <f t="shared" si="6"/>
        <v>12</v>
      </c>
      <c r="J23" s="23">
        <f t="shared" si="6"/>
        <v>70</v>
      </c>
      <c r="K23" s="23">
        <f t="shared" si="6"/>
        <v>15</v>
      </c>
      <c r="L23" s="23">
        <f t="shared" si="6"/>
        <v>2</v>
      </c>
      <c r="M23" s="23">
        <f t="shared" si="6"/>
        <v>13</v>
      </c>
      <c r="N23" s="72">
        <f t="shared" si="2"/>
        <v>59.82905982905983</v>
      </c>
      <c r="O23" s="72">
        <f t="shared" si="3"/>
        <v>11.111111111111111</v>
      </c>
      <c r="P23" s="72">
        <f t="shared" si="4"/>
        <v>18.571428571428573</v>
      </c>
      <c r="Q23" s="72" t="s">
        <v>23</v>
      </c>
    </row>
    <row r="24" spans="1:17">
      <c r="A24" s="1"/>
      <c r="B24" s="25"/>
      <c r="C24" s="23">
        <f>D23</f>
        <v>23</v>
      </c>
      <c r="D24" s="23"/>
      <c r="E24" s="23"/>
      <c r="H24" s="61"/>
      <c r="I24" s="61"/>
      <c r="J24" s="61"/>
      <c r="K24" s="61"/>
      <c r="L24" s="61"/>
      <c r="N24" s="72">
        <f>MEDIAN(N3:N21)</f>
        <v>60</v>
      </c>
      <c r="O24" s="72">
        <f t="shared" ref="O24:P24" si="7">MEDIAN(O3:O21)</f>
        <v>0</v>
      </c>
      <c r="P24" s="72">
        <f t="shared" si="7"/>
        <v>0</v>
      </c>
      <c r="Q24" s="72" t="s">
        <v>125</v>
      </c>
    </row>
    <row r="25" spans="1:17">
      <c r="A25" s="1"/>
      <c r="B25" s="26"/>
      <c r="C25" s="27">
        <f>C23-C24</f>
        <v>117</v>
      </c>
      <c r="D25" s="23"/>
      <c r="E25" s="23"/>
      <c r="H25" s="61"/>
      <c r="I25" s="61">
        <f>H23-I23</f>
        <v>70</v>
      </c>
      <c r="J25" s="61"/>
      <c r="K25" s="72"/>
      <c r="L25" s="72">
        <f>K23-L23</f>
        <v>13</v>
      </c>
      <c r="N25" s="72">
        <f>AVERAGE(N3:N21)</f>
        <v>57.010288880094983</v>
      </c>
      <c r="O25" s="72">
        <f t="shared" ref="O25:P25" si="8">AVERAGE(O3:O21)</f>
        <v>6.3617376775271506</v>
      </c>
      <c r="P25" s="72">
        <f t="shared" si="8"/>
        <v>14.18013468013468</v>
      </c>
      <c r="Q25" s="72" t="s">
        <v>123</v>
      </c>
    </row>
    <row r="26" spans="1:17">
      <c r="A26" s="16"/>
      <c r="B26" s="28"/>
      <c r="C26" s="24"/>
      <c r="D26" s="23"/>
      <c r="E26" s="23"/>
      <c r="H26" s="70"/>
      <c r="I26" s="70"/>
      <c r="J26" s="70"/>
      <c r="K26" s="70"/>
      <c r="N26" s="72"/>
      <c r="P26" s="72"/>
      <c r="Q26" s="72"/>
    </row>
    <row r="27" spans="1:17">
      <c r="A27" s="108" t="s">
        <v>218</v>
      </c>
      <c r="B27" s="24"/>
      <c r="C27" s="24"/>
      <c r="D27" s="23"/>
      <c r="E27" s="23"/>
      <c r="I27">
        <f>71/120</f>
        <v>0.59166666666666667</v>
      </c>
      <c r="L27" s="70">
        <f>13/71</f>
        <v>0.18309859154929578</v>
      </c>
      <c r="N27" s="72"/>
      <c r="P27" s="72"/>
      <c r="Q27" s="72"/>
    </row>
    <row r="28" spans="1:17">
      <c r="A28" s="1"/>
      <c r="B28" s="24"/>
      <c r="C28" s="24"/>
      <c r="D28" s="23"/>
      <c r="E28" s="23"/>
      <c r="N28" s="72"/>
      <c r="P28" s="72"/>
      <c r="Q28" s="72"/>
    </row>
    <row r="29" spans="1:17">
      <c r="A29" s="1"/>
      <c r="B29" s="24"/>
      <c r="C29" s="24"/>
      <c r="D29" s="23"/>
      <c r="E29" s="23"/>
      <c r="N29" s="72"/>
      <c r="P29" s="72"/>
      <c r="Q29" s="72"/>
    </row>
    <row r="30" spans="1:17">
      <c r="A30" s="1"/>
      <c r="B30" s="29"/>
      <c r="C30" s="24"/>
      <c r="D30" s="23"/>
      <c r="E30" s="23"/>
      <c r="P30" s="72"/>
      <c r="Q30" s="72"/>
    </row>
    <row r="31" spans="1:17">
      <c r="A31" s="1"/>
      <c r="B31" s="4"/>
      <c r="C31" s="4"/>
      <c r="D31" s="5"/>
      <c r="E31" s="5"/>
      <c r="P31" s="72"/>
      <c r="Q31" s="72"/>
    </row>
    <row r="32" spans="1:17">
      <c r="A32" s="1"/>
      <c r="B32" s="4"/>
      <c r="C32" s="4"/>
      <c r="D32" s="5"/>
      <c r="E32" s="5"/>
    </row>
    <row r="33" spans="1:5">
      <c r="A33" s="16"/>
      <c r="B33" s="4"/>
      <c r="C33" s="4"/>
      <c r="D33" s="5"/>
      <c r="E33" s="5"/>
    </row>
    <row r="34" spans="1:5">
      <c r="B34" s="6"/>
      <c r="C34" s="6"/>
      <c r="D34" s="6"/>
      <c r="E34" s="6"/>
    </row>
    <row r="35" spans="1:5">
      <c r="A35" s="42"/>
    </row>
    <row r="36" spans="1:5">
      <c r="A36" s="43"/>
    </row>
    <row r="61" spans="2:2">
      <c r="B61" s="1"/>
    </row>
  </sheetData>
  <hyperlinks>
    <hyperlink ref="A27" r:id="rId1" display="http://www.pombase.org/"/>
  </hyperlink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workbookViewId="0"/>
  </sheetViews>
  <sheetFormatPr defaultColWidth="11.19921875" defaultRowHeight="15.6"/>
  <cols>
    <col min="1" max="1" width="30.5" customWidth="1"/>
    <col min="2" max="2" width="25.19921875" customWidth="1"/>
    <col min="3" max="3" width="13" customWidth="1"/>
    <col min="4" max="4" width="14.796875" customWidth="1"/>
    <col min="5" max="6" width="13.19921875" customWidth="1"/>
    <col min="7" max="7" width="15.19921875" customWidth="1"/>
    <col min="11" max="12" width="13.5" customWidth="1"/>
  </cols>
  <sheetData>
    <row r="1" spans="1:12" ht="39" customHeight="1">
      <c r="A1" s="2" t="s">
        <v>229</v>
      </c>
      <c r="B1" s="1"/>
      <c r="C1" s="1"/>
    </row>
    <row r="2" spans="1:12" ht="31.05" customHeight="1">
      <c r="A2" s="3" t="s">
        <v>0</v>
      </c>
      <c r="B2" s="7" t="s">
        <v>1</v>
      </c>
      <c r="C2" s="7" t="s">
        <v>2</v>
      </c>
      <c r="D2" s="66" t="s">
        <v>116</v>
      </c>
      <c r="E2" s="7" t="s">
        <v>3</v>
      </c>
      <c r="F2" s="7" t="s">
        <v>121</v>
      </c>
      <c r="G2" s="66" t="s">
        <v>117</v>
      </c>
      <c r="H2" s="7" t="s">
        <v>3</v>
      </c>
      <c r="I2" s="7" t="s">
        <v>121</v>
      </c>
      <c r="J2" s="7" t="s">
        <v>119</v>
      </c>
      <c r="K2" s="7" t="s">
        <v>120</v>
      </c>
      <c r="L2" s="73" t="s">
        <v>126</v>
      </c>
    </row>
    <row r="3" spans="1:12" ht="34.950000000000003" customHeight="1">
      <c r="A3" s="55" t="s">
        <v>7</v>
      </c>
      <c r="B3" s="30" t="s">
        <v>71</v>
      </c>
      <c r="C3" s="23">
        <v>3</v>
      </c>
      <c r="D3" s="72">
        <v>3</v>
      </c>
      <c r="E3" s="72"/>
      <c r="F3" s="72"/>
      <c r="G3" s="72"/>
      <c r="H3" s="72"/>
      <c r="I3" s="72"/>
      <c r="J3" s="72">
        <f>D3/C3*100</f>
        <v>100</v>
      </c>
      <c r="K3" s="72">
        <f>G3/C3*100</f>
        <v>0</v>
      </c>
      <c r="L3" s="72">
        <f>G3/D3*100</f>
        <v>0</v>
      </c>
    </row>
    <row r="4" spans="1:12" ht="34.950000000000003" customHeight="1">
      <c r="A4" s="55" t="s">
        <v>46</v>
      </c>
      <c r="B4" s="30" t="s">
        <v>146</v>
      </c>
      <c r="C4" s="23">
        <v>3</v>
      </c>
      <c r="D4" s="72">
        <v>3</v>
      </c>
      <c r="E4" s="72"/>
      <c r="F4" s="72"/>
      <c r="G4" s="72"/>
      <c r="H4" s="72"/>
      <c r="I4" s="72"/>
      <c r="J4" s="72"/>
      <c r="K4" s="72"/>
      <c r="L4" s="72"/>
    </row>
    <row r="5" spans="1:12" ht="36" customHeight="1">
      <c r="A5" s="55" t="s">
        <v>10</v>
      </c>
      <c r="B5" s="30" t="s">
        <v>145</v>
      </c>
      <c r="C5" s="23">
        <v>1</v>
      </c>
      <c r="D5" s="72"/>
      <c r="E5" s="72"/>
      <c r="F5" s="72"/>
      <c r="G5" s="72"/>
      <c r="H5" s="72"/>
      <c r="I5" s="72"/>
      <c r="J5" s="72">
        <f t="shared" ref="J5:J13" si="0">D5/C5*100</f>
        <v>0</v>
      </c>
      <c r="K5" s="72">
        <f t="shared" ref="K5:K13" si="1">G5/C5*100</f>
        <v>0</v>
      </c>
      <c r="L5" s="72"/>
    </row>
    <row r="6" spans="1:12" ht="34.049999999999997" customHeight="1">
      <c r="A6" s="55" t="s">
        <v>24</v>
      </c>
      <c r="B6" s="30" t="s">
        <v>70</v>
      </c>
      <c r="C6" s="23">
        <v>2</v>
      </c>
      <c r="D6" s="72">
        <v>1</v>
      </c>
      <c r="E6" s="72"/>
      <c r="F6" s="72"/>
      <c r="G6" s="72">
        <v>1</v>
      </c>
      <c r="H6" s="72"/>
      <c r="I6" s="72"/>
      <c r="J6" s="72">
        <f t="shared" si="0"/>
        <v>50</v>
      </c>
      <c r="K6" s="72">
        <f t="shared" si="1"/>
        <v>50</v>
      </c>
      <c r="L6" s="72">
        <f t="shared" ref="L6:L13" si="2">G6/D6*100</f>
        <v>100</v>
      </c>
    </row>
    <row r="7" spans="1:12" ht="25.05" customHeight="1">
      <c r="A7" s="55" t="s">
        <v>16</v>
      </c>
      <c r="B7" s="30" t="s">
        <v>25</v>
      </c>
      <c r="C7" s="23">
        <v>1</v>
      </c>
      <c r="D7" s="72"/>
      <c r="E7" s="72"/>
      <c r="F7" s="72"/>
      <c r="G7" s="72"/>
      <c r="H7" s="72"/>
      <c r="I7" s="72"/>
      <c r="J7" s="72">
        <f t="shared" si="0"/>
        <v>0</v>
      </c>
      <c r="K7" s="72">
        <f t="shared" si="1"/>
        <v>0</v>
      </c>
      <c r="L7" s="72"/>
    </row>
    <row r="8" spans="1:12" ht="28.05" customHeight="1">
      <c r="A8" s="55" t="s">
        <v>18</v>
      </c>
      <c r="B8" s="30" t="s">
        <v>26</v>
      </c>
      <c r="C8" s="23">
        <v>1</v>
      </c>
      <c r="D8" s="72"/>
      <c r="E8" s="72"/>
      <c r="F8" s="72"/>
      <c r="G8" s="72"/>
      <c r="H8" s="72"/>
      <c r="I8" s="72"/>
      <c r="J8" s="72">
        <f t="shared" si="0"/>
        <v>0</v>
      </c>
      <c r="K8" s="72">
        <f t="shared" si="1"/>
        <v>0</v>
      </c>
      <c r="L8" s="72"/>
    </row>
    <row r="9" spans="1:12" ht="31.95" customHeight="1">
      <c r="A9" s="55" t="s">
        <v>20</v>
      </c>
      <c r="B9" s="30" t="s">
        <v>128</v>
      </c>
      <c r="C9" s="23">
        <v>2</v>
      </c>
      <c r="D9" s="72">
        <v>2</v>
      </c>
      <c r="E9" s="72"/>
      <c r="F9" s="72"/>
      <c r="G9" s="72"/>
      <c r="H9" s="72"/>
      <c r="I9" s="72"/>
      <c r="J9" s="72">
        <f t="shared" si="0"/>
        <v>100</v>
      </c>
      <c r="K9" s="72">
        <f t="shared" si="1"/>
        <v>0</v>
      </c>
      <c r="L9" s="72">
        <f t="shared" si="2"/>
        <v>0</v>
      </c>
    </row>
    <row r="10" spans="1:12" ht="24" customHeight="1">
      <c r="A10" s="55" t="s">
        <v>21</v>
      </c>
      <c r="B10" s="30" t="s">
        <v>27</v>
      </c>
      <c r="C10" s="23">
        <v>1</v>
      </c>
      <c r="D10" s="72"/>
      <c r="E10" s="72"/>
      <c r="F10" s="72"/>
      <c r="G10" s="72"/>
      <c r="H10" s="72"/>
      <c r="I10" s="72"/>
      <c r="J10" s="72">
        <f t="shared" si="0"/>
        <v>0</v>
      </c>
      <c r="K10" s="72">
        <f t="shared" si="1"/>
        <v>0</v>
      </c>
      <c r="L10" s="72"/>
    </row>
    <row r="11" spans="1:12" ht="24" customHeight="1">
      <c r="A11" s="55" t="s">
        <v>22</v>
      </c>
      <c r="B11" s="30" t="s">
        <v>28</v>
      </c>
      <c r="C11" s="23">
        <v>1</v>
      </c>
      <c r="D11" s="72"/>
      <c r="E11" s="72"/>
      <c r="F11" s="72"/>
      <c r="G11" s="72"/>
      <c r="H11" s="72"/>
      <c r="I11" s="72"/>
      <c r="J11" s="72">
        <f t="shared" si="0"/>
        <v>0</v>
      </c>
      <c r="K11" s="72">
        <f t="shared" si="1"/>
        <v>0</v>
      </c>
      <c r="L11" s="72"/>
    </row>
    <row r="12" spans="1:12">
      <c r="A12" s="57"/>
      <c r="B12" s="24"/>
      <c r="C12" s="24"/>
      <c r="D12" s="72"/>
      <c r="E12" s="72"/>
      <c r="F12" s="72"/>
      <c r="G12" s="72"/>
      <c r="H12" s="72"/>
      <c r="I12" s="72"/>
      <c r="J12" s="72"/>
      <c r="K12" s="72"/>
      <c r="L12" s="72"/>
    </row>
    <row r="13" spans="1:12" ht="21" customHeight="1">
      <c r="A13" s="55" t="s">
        <v>23</v>
      </c>
      <c r="B13" s="24"/>
      <c r="C13" s="23">
        <f>SUM(C3:C11)</f>
        <v>15</v>
      </c>
      <c r="D13" s="72">
        <f>SUM(D3:D11)</f>
        <v>9</v>
      </c>
      <c r="E13" s="72"/>
      <c r="F13" s="72"/>
      <c r="G13" s="72">
        <v>1</v>
      </c>
      <c r="H13" s="72"/>
      <c r="I13" s="72"/>
      <c r="J13" s="72">
        <f t="shared" si="0"/>
        <v>60</v>
      </c>
      <c r="K13" s="72">
        <f t="shared" si="1"/>
        <v>6.666666666666667</v>
      </c>
      <c r="L13" s="72">
        <f t="shared" si="2"/>
        <v>11.111111111111111</v>
      </c>
    </row>
    <row r="14" spans="1:12">
      <c r="A14" s="55" t="s">
        <v>124</v>
      </c>
      <c r="D14" s="72">
        <f>D13/C13*100</f>
        <v>60</v>
      </c>
      <c r="E14" s="72"/>
      <c r="F14" s="72"/>
      <c r="G14" s="72">
        <f>G13/C13*100</f>
        <v>6.666666666666667</v>
      </c>
      <c r="H14" s="72"/>
      <c r="I14" s="72"/>
      <c r="J14" s="72"/>
    </row>
    <row r="15" spans="1:12">
      <c r="A15" s="55" t="s">
        <v>123</v>
      </c>
      <c r="D15" s="72"/>
      <c r="E15" s="72"/>
      <c r="F15" s="72"/>
      <c r="G15" s="72"/>
      <c r="H15" s="72"/>
      <c r="I15" s="72"/>
      <c r="J15" s="72">
        <f>AVERAGE(J3:J11)</f>
        <v>31.25</v>
      </c>
      <c r="K15" s="72">
        <f t="shared" ref="K15:L15" si="3">AVERAGE(K3:K11)</f>
        <v>6.25</v>
      </c>
      <c r="L15" s="72">
        <f t="shared" si="3"/>
        <v>33.333333333333336</v>
      </c>
    </row>
    <row r="16" spans="1:12">
      <c r="A16" s="55" t="s">
        <v>125</v>
      </c>
      <c r="D16" s="72"/>
      <c r="E16" s="72"/>
      <c r="F16" s="72"/>
      <c r="G16" s="72"/>
      <c r="H16" s="72"/>
      <c r="I16" s="72"/>
      <c r="J16" s="72">
        <f>MEDIAN(J3:J11)</f>
        <v>0</v>
      </c>
      <c r="K16" s="72">
        <f t="shared" ref="K16:L16" si="4">MEDIAN(K3:K11)</f>
        <v>0</v>
      </c>
      <c r="L16" s="72">
        <f t="shared" si="4"/>
        <v>0</v>
      </c>
    </row>
    <row r="17" spans="1:10">
      <c r="D17" s="72"/>
      <c r="E17" s="72"/>
      <c r="F17" s="72"/>
      <c r="G17" s="72"/>
      <c r="H17" s="72"/>
      <c r="I17" s="72"/>
      <c r="J17" s="72"/>
    </row>
    <row r="19" spans="1:10">
      <c r="A19" s="108" t="s">
        <v>216</v>
      </c>
    </row>
    <row r="20" spans="1:10">
      <c r="A20" s="109"/>
    </row>
    <row r="22" spans="1:10">
      <c r="A22" s="39"/>
      <c r="B22" s="39"/>
      <c r="C22" s="39"/>
      <c r="D22" s="39"/>
      <c r="E22" s="39"/>
      <c r="F22" s="39"/>
      <c r="G22" s="39"/>
      <c r="H22" s="39"/>
      <c r="I22" s="39"/>
      <c r="J22" s="39"/>
    </row>
    <row r="23" spans="1:10">
      <c r="A23" s="39"/>
      <c r="B23" s="40"/>
      <c r="C23" s="40"/>
      <c r="D23" s="40"/>
      <c r="E23" s="40"/>
      <c r="F23" s="40"/>
      <c r="G23" s="40"/>
      <c r="H23" s="40"/>
      <c r="I23" s="40"/>
      <c r="J23" s="40"/>
    </row>
    <row r="24" spans="1:10">
      <c r="A24" s="39"/>
      <c r="B24" s="40"/>
      <c r="C24" s="40"/>
      <c r="D24" s="40"/>
      <c r="E24" s="40"/>
      <c r="F24" s="40"/>
      <c r="G24" s="40"/>
      <c r="H24" s="40"/>
      <c r="I24" s="40"/>
      <c r="J24" s="40"/>
    </row>
    <row r="25" spans="1:10">
      <c r="A25" s="39"/>
      <c r="B25" s="40"/>
      <c r="C25" s="40"/>
      <c r="D25" s="40"/>
      <c r="E25" s="40"/>
      <c r="F25" s="40"/>
      <c r="G25" s="40"/>
      <c r="H25" s="40"/>
      <c r="I25" s="40"/>
      <c r="J25" s="40"/>
    </row>
    <row r="26" spans="1:10">
      <c r="A26" s="39"/>
      <c r="B26" s="40"/>
      <c r="C26" s="40"/>
      <c r="D26" s="40"/>
      <c r="E26" s="40"/>
      <c r="F26" s="40"/>
      <c r="G26" s="40"/>
      <c r="H26" s="40"/>
      <c r="I26" s="40"/>
      <c r="J26" s="40"/>
    </row>
    <row r="27" spans="1:10">
      <c r="A27" s="39"/>
      <c r="B27" s="40"/>
      <c r="C27" s="40"/>
      <c r="D27" s="40"/>
      <c r="E27" s="40"/>
      <c r="F27" s="40"/>
      <c r="G27" s="40"/>
      <c r="H27" s="40"/>
      <c r="I27" s="40"/>
      <c r="J27" s="40"/>
    </row>
    <row r="28" spans="1:10">
      <c r="A28" s="39"/>
      <c r="B28" s="40"/>
      <c r="C28" s="40"/>
      <c r="D28" s="40"/>
      <c r="E28" s="40"/>
      <c r="F28" s="40"/>
      <c r="G28" s="40"/>
      <c r="H28" s="40"/>
      <c r="I28" s="40"/>
      <c r="J28" s="40"/>
    </row>
  </sheetData>
  <hyperlinks>
    <hyperlink ref="A19" r:id="rId1" display="http://www.pombase.org/"/>
  </hyperlinks>
  <pageMargins left="0.75" right="0.75" top="1" bottom="1" header="0.5" footer="0.5"/>
  <pageSetup orientation="portrait" horizontalDpi="4294967292" verticalDpi="4294967292"/>
  <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zoomScaleNormal="100" workbookViewId="0"/>
  </sheetViews>
  <sheetFormatPr defaultColWidth="8.796875" defaultRowHeight="14.4"/>
  <cols>
    <col min="1" max="1" width="31.796875" style="100" customWidth="1"/>
    <col min="2" max="2" width="64.296875" style="105" customWidth="1"/>
    <col min="3" max="3" width="12.69921875" style="100" customWidth="1"/>
    <col min="4" max="13" width="8.796875" style="100"/>
    <col min="14" max="15" width="11.5" style="100" customWidth="1"/>
    <col min="16" max="16384" width="8.796875" style="100"/>
  </cols>
  <sheetData>
    <row r="1" spans="1:17" ht="15.6">
      <c r="A1" s="113" t="s">
        <v>230</v>
      </c>
    </row>
    <row r="2" spans="1:17" ht="34.049999999999997" customHeight="1">
      <c r="A2" s="92" t="s">
        <v>0</v>
      </c>
      <c r="B2" s="93" t="s">
        <v>149</v>
      </c>
      <c r="C2" s="94" t="s">
        <v>150</v>
      </c>
      <c r="D2" s="94" t="s">
        <v>3</v>
      </c>
      <c r="E2" s="94" t="s">
        <v>121</v>
      </c>
      <c r="F2" s="95" t="s">
        <v>151</v>
      </c>
      <c r="G2" s="95" t="s">
        <v>152</v>
      </c>
      <c r="H2" s="95" t="s">
        <v>153</v>
      </c>
      <c r="I2" s="96" t="s">
        <v>3</v>
      </c>
      <c r="J2" s="96" t="s">
        <v>121</v>
      </c>
      <c r="K2" s="96" t="s">
        <v>154</v>
      </c>
      <c r="L2" s="97" t="s">
        <v>155</v>
      </c>
      <c r="M2" s="98" t="s">
        <v>3</v>
      </c>
      <c r="N2" s="98" t="s">
        <v>156</v>
      </c>
      <c r="O2" s="98" t="s">
        <v>157</v>
      </c>
      <c r="P2" s="98" t="s">
        <v>158</v>
      </c>
      <c r="Q2" s="99" t="s">
        <v>159</v>
      </c>
    </row>
    <row r="3" spans="1:17" ht="22.05" customHeight="1">
      <c r="A3" s="92" t="s">
        <v>4</v>
      </c>
      <c r="B3" s="101" t="s">
        <v>160</v>
      </c>
      <c r="C3" s="102">
        <v>5</v>
      </c>
      <c r="D3" s="100">
        <v>0</v>
      </c>
      <c r="E3" s="100">
        <f>C3-D3</f>
        <v>5</v>
      </c>
      <c r="F3" s="100">
        <f>H3/C3*100</f>
        <v>60</v>
      </c>
      <c r="G3" s="100">
        <f>L3/C3*100</f>
        <v>20</v>
      </c>
      <c r="H3" s="100">
        <v>3</v>
      </c>
      <c r="I3" s="100">
        <v>0</v>
      </c>
      <c r="J3" s="100">
        <f>H3-I3</f>
        <v>3</v>
      </c>
      <c r="K3" s="100">
        <f>1/C3*100</f>
        <v>20</v>
      </c>
      <c r="L3" s="100">
        <v>1</v>
      </c>
      <c r="M3" s="100">
        <v>0</v>
      </c>
      <c r="N3" s="100">
        <f>L3-M3</f>
        <v>1</v>
      </c>
      <c r="O3" s="100">
        <f>J3/E3*100</f>
        <v>60</v>
      </c>
      <c r="P3" s="100">
        <f t="shared" ref="P3:P20" si="0">N3/E3*100</f>
        <v>20</v>
      </c>
      <c r="Q3" s="100">
        <f>N3/J3*100</f>
        <v>33.333333333333329</v>
      </c>
    </row>
    <row r="4" spans="1:17" ht="36" customHeight="1">
      <c r="A4" s="103" t="s">
        <v>5</v>
      </c>
      <c r="B4" s="104" t="s">
        <v>161</v>
      </c>
      <c r="C4" s="102">
        <v>11</v>
      </c>
      <c r="D4" s="100">
        <v>2</v>
      </c>
      <c r="E4" s="100">
        <f t="shared" ref="E4:E20" si="1">C4-D4</f>
        <v>9</v>
      </c>
      <c r="F4" s="100">
        <f t="shared" ref="F4:F20" si="2">H4/C4*100</f>
        <v>36.363636363636367</v>
      </c>
      <c r="G4" s="100">
        <f t="shared" ref="G4:G20" si="3">L4/C4*100</f>
        <v>27.27272727272727</v>
      </c>
      <c r="H4" s="100">
        <v>4</v>
      </c>
      <c r="I4" s="100">
        <v>0</v>
      </c>
      <c r="J4" s="100">
        <f>H4-I4</f>
        <v>4</v>
      </c>
      <c r="K4" s="100">
        <f>3/C4*100</f>
        <v>27.27272727272727</v>
      </c>
      <c r="L4" s="100">
        <v>3</v>
      </c>
      <c r="M4" s="100">
        <v>0</v>
      </c>
      <c r="N4" s="100">
        <f t="shared" ref="N4:N20" si="4">L4-M4</f>
        <v>3</v>
      </c>
      <c r="O4" s="100">
        <f t="shared" ref="O4:O20" si="5">J4/E4*100</f>
        <v>44.444444444444443</v>
      </c>
      <c r="P4" s="100">
        <f t="shared" si="0"/>
        <v>33.333333333333329</v>
      </c>
      <c r="Q4" s="100">
        <f t="shared" ref="Q4:Q20" si="6">N4/J4*100</f>
        <v>75</v>
      </c>
    </row>
    <row r="5" spans="1:17" ht="31.2">
      <c r="A5" s="103" t="s">
        <v>6</v>
      </c>
      <c r="B5" s="104" t="s">
        <v>162</v>
      </c>
      <c r="C5" s="102">
        <v>5</v>
      </c>
      <c r="D5" s="100">
        <v>1</v>
      </c>
      <c r="E5" s="100">
        <f t="shared" si="1"/>
        <v>4</v>
      </c>
      <c r="F5" s="100">
        <f t="shared" si="2"/>
        <v>100</v>
      </c>
      <c r="G5" s="100">
        <f t="shared" si="3"/>
        <v>0</v>
      </c>
      <c r="H5" s="100">
        <v>5</v>
      </c>
      <c r="I5" s="100">
        <v>1</v>
      </c>
      <c r="J5" s="100">
        <f t="shared" ref="J5:J20" si="7">H5-I5</f>
        <v>4</v>
      </c>
      <c r="K5" s="100">
        <f>0/C5*100</f>
        <v>0</v>
      </c>
      <c r="L5" s="100">
        <v>0</v>
      </c>
      <c r="N5" s="100">
        <f t="shared" si="4"/>
        <v>0</v>
      </c>
      <c r="O5" s="100">
        <f t="shared" si="5"/>
        <v>100</v>
      </c>
      <c r="P5" s="100">
        <f t="shared" si="0"/>
        <v>0</v>
      </c>
      <c r="Q5" s="100">
        <f t="shared" si="6"/>
        <v>0</v>
      </c>
    </row>
    <row r="6" spans="1:17" ht="45" customHeight="1">
      <c r="A6" s="103" t="s">
        <v>7</v>
      </c>
      <c r="B6" s="104" t="s">
        <v>163</v>
      </c>
      <c r="C6" s="102">
        <v>7</v>
      </c>
      <c r="D6" s="100">
        <v>0</v>
      </c>
      <c r="E6" s="100">
        <f t="shared" si="1"/>
        <v>7</v>
      </c>
      <c r="F6" s="100">
        <f t="shared" si="2"/>
        <v>85.714285714285708</v>
      </c>
      <c r="G6" s="100">
        <f t="shared" si="3"/>
        <v>0</v>
      </c>
      <c r="H6" s="100">
        <v>6</v>
      </c>
      <c r="I6" s="100">
        <v>0</v>
      </c>
      <c r="J6" s="100">
        <f t="shared" si="7"/>
        <v>6</v>
      </c>
      <c r="K6" s="100">
        <f>2/C6*100</f>
        <v>28.571428571428569</v>
      </c>
      <c r="L6" s="100">
        <v>0</v>
      </c>
      <c r="M6" s="100">
        <v>0</v>
      </c>
      <c r="N6" s="100">
        <f t="shared" si="4"/>
        <v>0</v>
      </c>
      <c r="O6" s="100">
        <f t="shared" si="5"/>
        <v>85.714285714285708</v>
      </c>
      <c r="P6" s="100">
        <f t="shared" si="0"/>
        <v>0</v>
      </c>
      <c r="Q6" s="100">
        <f t="shared" si="6"/>
        <v>0</v>
      </c>
    </row>
    <row r="7" spans="1:17" ht="27" customHeight="1">
      <c r="A7" s="92" t="s">
        <v>8</v>
      </c>
      <c r="B7" s="101" t="s">
        <v>164</v>
      </c>
      <c r="C7" s="102">
        <v>10</v>
      </c>
      <c r="D7" s="100">
        <v>7</v>
      </c>
      <c r="E7" s="100">
        <f t="shared" si="1"/>
        <v>3</v>
      </c>
      <c r="F7" s="100">
        <f t="shared" si="2"/>
        <v>70</v>
      </c>
      <c r="G7" s="100">
        <f t="shared" si="3"/>
        <v>10</v>
      </c>
      <c r="H7" s="100">
        <v>7</v>
      </c>
      <c r="I7" s="100">
        <v>5</v>
      </c>
      <c r="J7" s="100">
        <f t="shared" si="7"/>
        <v>2</v>
      </c>
      <c r="K7" s="100">
        <f>1/C7*100</f>
        <v>10</v>
      </c>
      <c r="L7" s="100">
        <v>1</v>
      </c>
      <c r="M7" s="100">
        <v>1</v>
      </c>
      <c r="N7" s="100">
        <f t="shared" si="4"/>
        <v>0</v>
      </c>
      <c r="O7" s="100">
        <f t="shared" si="5"/>
        <v>66.666666666666657</v>
      </c>
      <c r="P7" s="100">
        <f t="shared" si="0"/>
        <v>0</v>
      </c>
      <c r="Q7" s="100">
        <f t="shared" si="6"/>
        <v>0</v>
      </c>
    </row>
    <row r="8" spans="1:17" ht="22.95" customHeight="1">
      <c r="A8" s="103" t="s">
        <v>9</v>
      </c>
      <c r="B8" s="104" t="s">
        <v>165</v>
      </c>
      <c r="C8" s="102">
        <v>2</v>
      </c>
      <c r="D8" s="100">
        <v>0</v>
      </c>
      <c r="E8" s="100">
        <f t="shared" si="1"/>
        <v>2</v>
      </c>
      <c r="F8" s="100">
        <f t="shared" si="2"/>
        <v>100</v>
      </c>
      <c r="G8" s="100">
        <f t="shared" si="3"/>
        <v>100</v>
      </c>
      <c r="H8" s="100">
        <v>2</v>
      </c>
      <c r="I8" s="100">
        <v>0</v>
      </c>
      <c r="J8" s="100">
        <f>H8-I8</f>
        <v>2</v>
      </c>
      <c r="K8" s="100">
        <f>4/C8*100</f>
        <v>200</v>
      </c>
      <c r="L8" s="100">
        <v>2</v>
      </c>
      <c r="M8" s="100">
        <v>0</v>
      </c>
      <c r="N8" s="100">
        <f t="shared" si="4"/>
        <v>2</v>
      </c>
      <c r="O8" s="100">
        <f t="shared" si="5"/>
        <v>100</v>
      </c>
      <c r="P8" s="100">
        <f t="shared" si="0"/>
        <v>100</v>
      </c>
      <c r="Q8" s="100">
        <f t="shared" si="6"/>
        <v>100</v>
      </c>
    </row>
    <row r="9" spans="1:17" ht="55.95" customHeight="1">
      <c r="A9" s="103" t="s">
        <v>10</v>
      </c>
      <c r="B9" s="104" t="s">
        <v>166</v>
      </c>
      <c r="C9" s="102">
        <v>35</v>
      </c>
      <c r="D9" s="100">
        <v>4</v>
      </c>
      <c r="E9" s="100">
        <f t="shared" si="1"/>
        <v>31</v>
      </c>
      <c r="F9" s="100">
        <f t="shared" si="2"/>
        <v>82.857142857142861</v>
      </c>
      <c r="G9" s="100">
        <f t="shared" si="3"/>
        <v>45.714285714285715</v>
      </c>
      <c r="H9" s="100">
        <v>29</v>
      </c>
      <c r="I9" s="100">
        <v>3</v>
      </c>
      <c r="J9" s="100">
        <f t="shared" si="7"/>
        <v>26</v>
      </c>
      <c r="K9" s="100">
        <f>16/C9*100</f>
        <v>45.714285714285715</v>
      </c>
      <c r="L9" s="100">
        <v>16</v>
      </c>
      <c r="M9" s="100">
        <v>3</v>
      </c>
      <c r="N9" s="100">
        <f t="shared" si="4"/>
        <v>13</v>
      </c>
      <c r="O9" s="100">
        <f t="shared" si="5"/>
        <v>83.870967741935488</v>
      </c>
      <c r="P9" s="100">
        <f t="shared" si="0"/>
        <v>41.935483870967744</v>
      </c>
      <c r="Q9" s="100">
        <f t="shared" si="6"/>
        <v>50</v>
      </c>
    </row>
    <row r="10" spans="1:17" ht="45" customHeight="1">
      <c r="A10" s="103" t="s">
        <v>11</v>
      </c>
      <c r="B10" s="104" t="s">
        <v>167</v>
      </c>
      <c r="C10" s="102">
        <v>25</v>
      </c>
      <c r="D10" s="100">
        <v>12</v>
      </c>
      <c r="E10" s="100">
        <f t="shared" si="1"/>
        <v>13</v>
      </c>
      <c r="F10" s="100">
        <f t="shared" si="2"/>
        <v>92</v>
      </c>
      <c r="G10" s="100">
        <f t="shared" si="3"/>
        <v>44</v>
      </c>
      <c r="H10" s="100">
        <v>23</v>
      </c>
      <c r="I10" s="100">
        <v>11</v>
      </c>
      <c r="J10" s="100">
        <f t="shared" si="7"/>
        <v>12</v>
      </c>
      <c r="K10" s="100">
        <f>12/C10*100</f>
        <v>48</v>
      </c>
      <c r="L10" s="100">
        <v>11</v>
      </c>
      <c r="M10" s="100">
        <v>5</v>
      </c>
      <c r="N10" s="100">
        <f t="shared" si="4"/>
        <v>6</v>
      </c>
      <c r="O10" s="100">
        <f t="shared" si="5"/>
        <v>92.307692307692307</v>
      </c>
      <c r="P10" s="100">
        <f t="shared" si="0"/>
        <v>46.153846153846153</v>
      </c>
      <c r="Q10" s="100">
        <f t="shared" si="6"/>
        <v>50</v>
      </c>
    </row>
    <row r="11" spans="1:17" ht="22.05" customHeight="1">
      <c r="A11" s="92" t="s">
        <v>12</v>
      </c>
      <c r="B11" s="101" t="s">
        <v>168</v>
      </c>
      <c r="C11" s="102">
        <v>4</v>
      </c>
      <c r="D11" s="100">
        <v>2</v>
      </c>
      <c r="E11" s="100">
        <f t="shared" si="1"/>
        <v>2</v>
      </c>
      <c r="F11" s="100">
        <f t="shared" si="2"/>
        <v>75</v>
      </c>
      <c r="G11" s="100">
        <f t="shared" si="3"/>
        <v>25</v>
      </c>
      <c r="H11" s="100">
        <v>3</v>
      </c>
      <c r="I11" s="100">
        <v>2</v>
      </c>
      <c r="J11" s="100">
        <f t="shared" si="7"/>
        <v>1</v>
      </c>
      <c r="K11" s="100">
        <f>1/C11*100</f>
        <v>25</v>
      </c>
      <c r="L11" s="100">
        <v>1</v>
      </c>
      <c r="M11" s="100">
        <v>0</v>
      </c>
      <c r="N11" s="100">
        <f t="shared" si="4"/>
        <v>1</v>
      </c>
      <c r="O11" s="100">
        <f t="shared" si="5"/>
        <v>50</v>
      </c>
      <c r="P11" s="100">
        <f t="shared" si="0"/>
        <v>50</v>
      </c>
      <c r="Q11" s="100">
        <f t="shared" si="6"/>
        <v>100</v>
      </c>
    </row>
    <row r="12" spans="1:17" ht="31.2">
      <c r="A12" s="103" t="s">
        <v>13</v>
      </c>
      <c r="B12" s="104" t="s">
        <v>169</v>
      </c>
      <c r="C12" s="102">
        <v>3</v>
      </c>
      <c r="D12" s="100">
        <v>1</v>
      </c>
      <c r="E12" s="100">
        <f t="shared" si="1"/>
        <v>2</v>
      </c>
      <c r="F12" s="100">
        <f t="shared" si="2"/>
        <v>66.666666666666657</v>
      </c>
      <c r="G12" s="100">
        <f t="shared" si="3"/>
        <v>0</v>
      </c>
      <c r="H12" s="100">
        <v>2</v>
      </c>
      <c r="I12" s="100">
        <v>1</v>
      </c>
      <c r="J12" s="100">
        <f t="shared" si="7"/>
        <v>1</v>
      </c>
      <c r="K12" s="100">
        <f>0/C12*100</f>
        <v>0</v>
      </c>
      <c r="L12" s="100">
        <v>0</v>
      </c>
      <c r="M12" s="100">
        <v>0</v>
      </c>
      <c r="N12" s="100">
        <f t="shared" si="4"/>
        <v>0</v>
      </c>
      <c r="O12" s="100">
        <f t="shared" si="5"/>
        <v>50</v>
      </c>
      <c r="P12" s="100">
        <f t="shared" si="0"/>
        <v>0</v>
      </c>
      <c r="Q12" s="100">
        <f t="shared" si="6"/>
        <v>0</v>
      </c>
    </row>
    <row r="13" spans="1:17" ht="24" customHeight="1">
      <c r="A13" s="92" t="s">
        <v>14</v>
      </c>
      <c r="B13" s="101" t="s">
        <v>170</v>
      </c>
      <c r="C13" s="102">
        <v>10</v>
      </c>
      <c r="D13" s="100">
        <v>5</v>
      </c>
      <c r="E13" s="100">
        <f t="shared" si="1"/>
        <v>5</v>
      </c>
      <c r="F13" s="100">
        <f t="shared" si="2"/>
        <v>90</v>
      </c>
      <c r="G13" s="100">
        <f t="shared" si="3"/>
        <v>20</v>
      </c>
      <c r="H13" s="100">
        <v>9</v>
      </c>
      <c r="I13" s="100">
        <v>5</v>
      </c>
      <c r="J13" s="100">
        <f t="shared" si="7"/>
        <v>4</v>
      </c>
      <c r="K13" s="100">
        <f>3/C13*100</f>
        <v>30</v>
      </c>
      <c r="L13" s="100">
        <v>2</v>
      </c>
      <c r="M13" s="100">
        <v>1</v>
      </c>
      <c r="N13" s="100">
        <f t="shared" si="4"/>
        <v>1</v>
      </c>
      <c r="O13" s="100">
        <f t="shared" si="5"/>
        <v>80</v>
      </c>
      <c r="P13" s="100">
        <f t="shared" si="0"/>
        <v>20</v>
      </c>
      <c r="Q13" s="100">
        <f t="shared" si="6"/>
        <v>25</v>
      </c>
    </row>
    <row r="14" spans="1:17" ht="45" customHeight="1">
      <c r="A14" s="103" t="s">
        <v>15</v>
      </c>
      <c r="B14" s="104" t="s">
        <v>171</v>
      </c>
      <c r="C14" s="102">
        <v>15</v>
      </c>
      <c r="D14" s="100">
        <v>12</v>
      </c>
      <c r="E14" s="100">
        <f t="shared" si="1"/>
        <v>3</v>
      </c>
      <c r="F14" s="100">
        <f t="shared" si="2"/>
        <v>86.666666666666671</v>
      </c>
      <c r="G14" s="100">
        <f t="shared" si="3"/>
        <v>33.333333333333329</v>
      </c>
      <c r="H14" s="100">
        <v>13</v>
      </c>
      <c r="I14" s="100">
        <v>10</v>
      </c>
      <c r="J14" s="100">
        <f t="shared" si="7"/>
        <v>3</v>
      </c>
      <c r="K14" s="100">
        <f>5/C14*100</f>
        <v>33.333333333333329</v>
      </c>
      <c r="L14" s="100">
        <v>5</v>
      </c>
      <c r="M14" s="100">
        <v>4</v>
      </c>
      <c r="N14" s="100">
        <f t="shared" si="4"/>
        <v>1</v>
      </c>
      <c r="O14" s="100">
        <f t="shared" si="5"/>
        <v>100</v>
      </c>
      <c r="P14" s="100">
        <f t="shared" si="0"/>
        <v>33.333333333333329</v>
      </c>
      <c r="Q14" s="100">
        <f t="shared" si="6"/>
        <v>33.333333333333329</v>
      </c>
    </row>
    <row r="15" spans="1:17" ht="25.05" customHeight="1">
      <c r="A15" s="92" t="s">
        <v>16</v>
      </c>
      <c r="B15" s="101" t="s">
        <v>172</v>
      </c>
      <c r="C15" s="102">
        <v>6</v>
      </c>
      <c r="D15" s="100">
        <v>5</v>
      </c>
      <c r="E15" s="100">
        <f t="shared" si="1"/>
        <v>1</v>
      </c>
      <c r="F15" s="100">
        <f t="shared" si="2"/>
        <v>83.333333333333343</v>
      </c>
      <c r="G15" s="100">
        <f t="shared" si="3"/>
        <v>66.666666666666657</v>
      </c>
      <c r="H15" s="100">
        <v>5</v>
      </c>
      <c r="I15" s="100">
        <v>4</v>
      </c>
      <c r="J15" s="100">
        <f t="shared" si="7"/>
        <v>1</v>
      </c>
      <c r="K15" s="100">
        <f>4/C15*100</f>
        <v>66.666666666666657</v>
      </c>
      <c r="L15" s="100">
        <v>4</v>
      </c>
      <c r="M15" s="100">
        <v>4</v>
      </c>
      <c r="N15" s="100">
        <f t="shared" si="4"/>
        <v>0</v>
      </c>
      <c r="O15" s="100">
        <f t="shared" si="5"/>
        <v>100</v>
      </c>
      <c r="P15" s="100">
        <f t="shared" si="0"/>
        <v>0</v>
      </c>
      <c r="Q15" s="100">
        <f t="shared" si="6"/>
        <v>0</v>
      </c>
    </row>
    <row r="16" spans="1:17" ht="31.2">
      <c r="A16" s="103" t="s">
        <v>17</v>
      </c>
      <c r="B16" s="104" t="s">
        <v>173</v>
      </c>
      <c r="C16" s="102">
        <v>9</v>
      </c>
      <c r="D16" s="100">
        <v>8</v>
      </c>
      <c r="E16" s="100">
        <f t="shared" si="1"/>
        <v>1</v>
      </c>
      <c r="F16" s="100">
        <f t="shared" si="2"/>
        <v>100</v>
      </c>
      <c r="G16" s="100">
        <f t="shared" si="3"/>
        <v>66.666666666666657</v>
      </c>
      <c r="H16" s="100">
        <v>9</v>
      </c>
      <c r="I16" s="100">
        <v>8</v>
      </c>
      <c r="J16" s="100">
        <f t="shared" si="7"/>
        <v>1</v>
      </c>
      <c r="K16" s="100">
        <f>6/C16*100</f>
        <v>66.666666666666657</v>
      </c>
      <c r="L16" s="100">
        <v>6</v>
      </c>
      <c r="M16" s="100">
        <v>5</v>
      </c>
      <c r="N16" s="100">
        <f t="shared" si="4"/>
        <v>1</v>
      </c>
      <c r="O16" s="100">
        <f t="shared" si="5"/>
        <v>100</v>
      </c>
      <c r="P16" s="100">
        <f t="shared" si="0"/>
        <v>100</v>
      </c>
      <c r="Q16" s="100">
        <f t="shared" si="6"/>
        <v>100</v>
      </c>
    </row>
    <row r="17" spans="1:17" ht="15.6">
      <c r="A17" s="92" t="s">
        <v>18</v>
      </c>
      <c r="B17" s="101" t="s">
        <v>174</v>
      </c>
      <c r="C17" s="102">
        <v>2</v>
      </c>
      <c r="D17" s="100">
        <v>1</v>
      </c>
      <c r="E17" s="100">
        <f t="shared" si="1"/>
        <v>1</v>
      </c>
      <c r="F17" s="100">
        <f t="shared" si="2"/>
        <v>100</v>
      </c>
      <c r="G17" s="100">
        <f t="shared" si="3"/>
        <v>50</v>
      </c>
      <c r="H17" s="100">
        <v>2</v>
      </c>
      <c r="I17" s="100">
        <v>1</v>
      </c>
      <c r="J17" s="100">
        <f t="shared" si="7"/>
        <v>1</v>
      </c>
      <c r="K17" s="100">
        <f>1/C17*100</f>
        <v>50</v>
      </c>
      <c r="L17" s="100">
        <v>1</v>
      </c>
      <c r="M17" s="100">
        <v>1</v>
      </c>
      <c r="N17" s="100">
        <f t="shared" si="4"/>
        <v>0</v>
      </c>
      <c r="O17" s="100">
        <f t="shared" si="5"/>
        <v>100</v>
      </c>
      <c r="P17" s="100">
        <f t="shared" si="0"/>
        <v>0</v>
      </c>
      <c r="Q17" s="100">
        <f t="shared" si="6"/>
        <v>0</v>
      </c>
    </row>
    <row r="18" spans="1:17" ht="49.95" customHeight="1">
      <c r="A18" s="92" t="s">
        <v>19</v>
      </c>
      <c r="B18" s="101" t="s">
        <v>175</v>
      </c>
      <c r="C18" s="102">
        <v>25</v>
      </c>
      <c r="D18" s="100">
        <v>17</v>
      </c>
      <c r="E18" s="100">
        <f t="shared" si="1"/>
        <v>8</v>
      </c>
      <c r="F18" s="100">
        <f t="shared" si="2"/>
        <v>76</v>
      </c>
      <c r="G18" s="100">
        <f t="shared" si="3"/>
        <v>16</v>
      </c>
      <c r="H18" s="100">
        <v>19</v>
      </c>
      <c r="I18" s="100">
        <v>16</v>
      </c>
      <c r="J18" s="100">
        <f t="shared" si="7"/>
        <v>3</v>
      </c>
      <c r="K18" s="100">
        <f>4/C18*100</f>
        <v>16</v>
      </c>
      <c r="L18" s="100">
        <v>4</v>
      </c>
      <c r="M18" s="100">
        <v>4</v>
      </c>
      <c r="N18" s="100">
        <f t="shared" si="4"/>
        <v>0</v>
      </c>
      <c r="O18" s="100">
        <f t="shared" si="5"/>
        <v>37.5</v>
      </c>
      <c r="P18" s="100">
        <f t="shared" si="0"/>
        <v>0</v>
      </c>
      <c r="Q18" s="100">
        <f t="shared" si="6"/>
        <v>0</v>
      </c>
    </row>
    <row r="19" spans="1:17" ht="37.950000000000003" customHeight="1">
      <c r="A19" s="92" t="s">
        <v>20</v>
      </c>
      <c r="B19" s="101" t="s">
        <v>176</v>
      </c>
      <c r="C19" s="102">
        <v>13</v>
      </c>
      <c r="D19" s="100">
        <v>4</v>
      </c>
      <c r="E19" s="100">
        <f t="shared" si="1"/>
        <v>9</v>
      </c>
      <c r="F19" s="100">
        <f t="shared" si="2"/>
        <v>84.615384615384613</v>
      </c>
      <c r="G19" s="100">
        <f t="shared" si="3"/>
        <v>53.846153846153847</v>
      </c>
      <c r="H19" s="100">
        <v>11</v>
      </c>
      <c r="I19" s="100">
        <v>3</v>
      </c>
      <c r="J19" s="100">
        <f t="shared" si="7"/>
        <v>8</v>
      </c>
      <c r="K19" s="100">
        <f>7/C19*100</f>
        <v>53.846153846153847</v>
      </c>
      <c r="L19" s="100">
        <v>7</v>
      </c>
      <c r="M19" s="100">
        <v>3</v>
      </c>
      <c r="N19" s="100">
        <f t="shared" si="4"/>
        <v>4</v>
      </c>
      <c r="O19" s="100">
        <f t="shared" si="5"/>
        <v>88.888888888888886</v>
      </c>
      <c r="P19" s="100">
        <f t="shared" si="0"/>
        <v>44.444444444444443</v>
      </c>
      <c r="Q19" s="100">
        <f t="shared" si="6"/>
        <v>50</v>
      </c>
    </row>
    <row r="20" spans="1:17" ht="51" customHeight="1">
      <c r="A20" s="92" t="s">
        <v>21</v>
      </c>
      <c r="B20" s="101" t="s">
        <v>177</v>
      </c>
      <c r="C20" s="102">
        <v>24</v>
      </c>
      <c r="D20" s="100">
        <v>16</v>
      </c>
      <c r="E20" s="100">
        <f t="shared" si="1"/>
        <v>8</v>
      </c>
      <c r="F20" s="100">
        <f t="shared" si="2"/>
        <v>54.166666666666664</v>
      </c>
      <c r="G20" s="100">
        <f t="shared" si="3"/>
        <v>25</v>
      </c>
      <c r="H20" s="100">
        <v>13</v>
      </c>
      <c r="I20" s="100">
        <v>10</v>
      </c>
      <c r="J20" s="100">
        <f t="shared" si="7"/>
        <v>3</v>
      </c>
      <c r="K20" s="100">
        <f>6/C20*100</f>
        <v>25</v>
      </c>
      <c r="L20" s="100">
        <v>6</v>
      </c>
      <c r="M20" s="100">
        <v>6</v>
      </c>
      <c r="N20" s="100">
        <f t="shared" si="4"/>
        <v>0</v>
      </c>
      <c r="O20" s="100">
        <f t="shared" si="5"/>
        <v>37.5</v>
      </c>
      <c r="P20" s="100">
        <f t="shared" si="0"/>
        <v>0</v>
      </c>
      <c r="Q20" s="100">
        <f t="shared" si="6"/>
        <v>0</v>
      </c>
    </row>
    <row r="21" spans="1:17" ht="15.6">
      <c r="A21" s="92"/>
    </row>
    <row r="22" spans="1:17">
      <c r="C22" s="100">
        <f>SUM(C3:C21)</f>
        <v>211</v>
      </c>
      <c r="D22" s="100">
        <f t="shared" ref="D22:N22" si="8">SUM(D3:D21)</f>
        <v>97</v>
      </c>
      <c r="E22" s="100">
        <f t="shared" si="8"/>
        <v>114</v>
      </c>
      <c r="H22" s="100">
        <f t="shared" si="8"/>
        <v>165</v>
      </c>
      <c r="I22" s="100">
        <f t="shared" si="8"/>
        <v>80</v>
      </c>
      <c r="J22" s="100">
        <f t="shared" si="8"/>
        <v>85</v>
      </c>
      <c r="K22" s="100">
        <f t="shared" si="8"/>
        <v>746.07126207126191</v>
      </c>
      <c r="L22" s="100">
        <f t="shared" si="8"/>
        <v>70</v>
      </c>
      <c r="M22" s="100">
        <f t="shared" si="8"/>
        <v>37</v>
      </c>
      <c r="N22" s="100">
        <f t="shared" si="8"/>
        <v>33</v>
      </c>
      <c r="O22" s="100">
        <f>J22/E22*100</f>
        <v>74.561403508771932</v>
      </c>
      <c r="P22" s="100">
        <f>N22/E22*100</f>
        <v>28.947368421052634</v>
      </c>
      <c r="Q22" s="100">
        <f>N22/J22*100</f>
        <v>38.82352941176471</v>
      </c>
    </row>
    <row r="23" spans="1:17">
      <c r="O23" s="100">
        <f>AVERAGE(O3:O20)</f>
        <v>76.494052542439647</v>
      </c>
      <c r="P23" s="100">
        <f t="shared" ref="P23:Q23" si="9">AVERAGE(P3:P20)</f>
        <v>27.177802285329168</v>
      </c>
      <c r="Q23" s="100">
        <f t="shared" si="9"/>
        <v>34.25925925925926</v>
      </c>
    </row>
    <row r="24" spans="1:17" ht="91.05" customHeight="1">
      <c r="F24" s="105" t="s">
        <v>178</v>
      </c>
      <c r="G24" s="105"/>
      <c r="N24" s="105" t="s">
        <v>179</v>
      </c>
      <c r="O24" s="105"/>
    </row>
    <row r="26" spans="1:17" ht="129.6">
      <c r="B26" s="110" t="s">
        <v>219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zoomScale="111" zoomScaleNormal="112" workbookViewId="0"/>
  </sheetViews>
  <sheetFormatPr defaultColWidth="8.796875" defaultRowHeight="14.4"/>
  <cols>
    <col min="1" max="1" width="37.296875" style="100" customWidth="1"/>
    <col min="2" max="2" width="52.5" style="105" customWidth="1"/>
    <col min="3" max="3" width="12.19921875" style="100" customWidth="1"/>
    <col min="4" max="12" width="8.796875" style="100"/>
    <col min="13" max="14" width="9.296875" style="100" customWidth="1"/>
    <col min="15" max="15" width="8.796875" style="100"/>
    <col min="16" max="16" width="8.69921875" style="100" customWidth="1"/>
    <col min="17" max="16384" width="8.796875" style="100"/>
  </cols>
  <sheetData>
    <row r="1" spans="1:16" ht="15.6">
      <c r="A1" s="2" t="s">
        <v>231</v>
      </c>
    </row>
    <row r="2" spans="1:16" ht="28.95" customHeight="1">
      <c r="A2" s="92" t="s">
        <v>0</v>
      </c>
      <c r="B2" s="93" t="s">
        <v>45</v>
      </c>
      <c r="C2" s="94" t="s">
        <v>150</v>
      </c>
      <c r="D2" s="94" t="s">
        <v>3</v>
      </c>
      <c r="E2" s="94" t="s">
        <v>121</v>
      </c>
      <c r="F2" s="106" t="s">
        <v>151</v>
      </c>
      <c r="G2" s="106" t="s">
        <v>180</v>
      </c>
      <c r="H2" s="97" t="s">
        <v>116</v>
      </c>
      <c r="I2" s="98" t="s">
        <v>3</v>
      </c>
      <c r="J2" s="98" t="s">
        <v>121</v>
      </c>
      <c r="K2" s="97" t="s">
        <v>181</v>
      </c>
      <c r="L2" s="98" t="s">
        <v>3</v>
      </c>
      <c r="M2" s="98" t="s">
        <v>121</v>
      </c>
      <c r="N2" s="98" t="s">
        <v>182</v>
      </c>
      <c r="O2" s="98" t="s">
        <v>183</v>
      </c>
      <c r="P2" s="99" t="s">
        <v>184</v>
      </c>
    </row>
    <row r="3" spans="1:16" ht="15.6">
      <c r="A3" s="92" t="s">
        <v>4</v>
      </c>
      <c r="B3" s="101" t="s">
        <v>185</v>
      </c>
      <c r="C3" s="102">
        <v>7</v>
      </c>
      <c r="D3" s="100">
        <v>0</v>
      </c>
      <c r="E3" s="100">
        <f>C3-D3</f>
        <v>7</v>
      </c>
      <c r="F3" s="100">
        <f>H3/C3*100</f>
        <v>57.142857142857139</v>
      </c>
      <c r="G3" s="100">
        <f>K3/C3*100</f>
        <v>42.857142857142854</v>
      </c>
      <c r="H3" s="100">
        <v>4</v>
      </c>
      <c r="I3" s="100">
        <v>0</v>
      </c>
      <c r="J3" s="100">
        <f>H3-I3</f>
        <v>4</v>
      </c>
      <c r="K3" s="100">
        <v>3</v>
      </c>
      <c r="L3" s="100">
        <v>0</v>
      </c>
      <c r="M3" s="100">
        <f>K3-L3</f>
        <v>3</v>
      </c>
      <c r="N3" s="100">
        <f>J3/E3*100</f>
        <v>57.142857142857139</v>
      </c>
      <c r="O3" s="100">
        <f>M3/E3*100</f>
        <v>42.857142857142854</v>
      </c>
      <c r="P3" s="100">
        <f>M3/J3*100</f>
        <v>75</v>
      </c>
    </row>
    <row r="4" spans="1:16" ht="28.8">
      <c r="A4" s="103" t="s">
        <v>5</v>
      </c>
      <c r="B4" s="104" t="s">
        <v>186</v>
      </c>
      <c r="C4" s="102">
        <v>10</v>
      </c>
      <c r="D4" s="100">
        <v>3</v>
      </c>
      <c r="E4" s="100">
        <f>C4-D4</f>
        <v>7</v>
      </c>
      <c r="F4" s="100">
        <f t="shared" ref="F4:F20" si="0">H4/C4*100</f>
        <v>60</v>
      </c>
      <c r="G4" s="100">
        <f t="shared" ref="G4:G20" si="1">K4/C4*100</f>
        <v>50</v>
      </c>
      <c r="H4" s="100">
        <v>6</v>
      </c>
      <c r="I4" s="100">
        <v>2</v>
      </c>
      <c r="J4" s="100">
        <f t="shared" ref="J4:J20" si="2">H4-I4</f>
        <v>4</v>
      </c>
      <c r="K4" s="100">
        <v>5</v>
      </c>
      <c r="L4" s="100">
        <v>2</v>
      </c>
      <c r="M4" s="100">
        <f t="shared" ref="M4:M20" si="3">K4-L4</f>
        <v>3</v>
      </c>
      <c r="N4" s="100">
        <f t="shared" ref="N4:N20" si="4">J4/E4*100</f>
        <v>57.142857142857139</v>
      </c>
      <c r="O4" s="100">
        <f t="shared" ref="O4:O20" si="5">M4/E4*100</f>
        <v>42.857142857142854</v>
      </c>
      <c r="P4" s="100">
        <f t="shared" ref="P4:P20" si="6">M4/J4*100</f>
        <v>75</v>
      </c>
    </row>
    <row r="5" spans="1:16" ht="31.2">
      <c r="A5" s="103" t="s">
        <v>6</v>
      </c>
      <c r="B5" s="104" t="s">
        <v>187</v>
      </c>
      <c r="C5" s="102">
        <v>15</v>
      </c>
      <c r="D5" s="100">
        <v>1</v>
      </c>
      <c r="E5" s="100">
        <f t="shared" ref="E5:E20" si="7">C5-D5</f>
        <v>14</v>
      </c>
      <c r="F5" s="100">
        <f t="shared" si="0"/>
        <v>60</v>
      </c>
      <c r="G5" s="100">
        <f t="shared" si="1"/>
        <v>40</v>
      </c>
      <c r="H5" s="100">
        <v>9</v>
      </c>
      <c r="I5" s="100">
        <v>1</v>
      </c>
      <c r="J5" s="100">
        <f t="shared" si="2"/>
        <v>8</v>
      </c>
      <c r="K5" s="100">
        <v>6</v>
      </c>
      <c r="L5" s="100">
        <v>1</v>
      </c>
      <c r="M5" s="100">
        <f t="shared" si="3"/>
        <v>5</v>
      </c>
      <c r="N5" s="100">
        <f t="shared" si="4"/>
        <v>57.142857142857139</v>
      </c>
      <c r="O5" s="100">
        <f t="shared" si="5"/>
        <v>35.714285714285715</v>
      </c>
      <c r="P5" s="100">
        <f t="shared" si="6"/>
        <v>62.5</v>
      </c>
    </row>
    <row r="6" spans="1:16" ht="43.2">
      <c r="A6" s="103" t="s">
        <v>7</v>
      </c>
      <c r="B6" s="104" t="s">
        <v>188</v>
      </c>
      <c r="C6" s="102">
        <v>18</v>
      </c>
      <c r="D6" s="100">
        <v>3</v>
      </c>
      <c r="E6" s="100">
        <f t="shared" si="7"/>
        <v>15</v>
      </c>
      <c r="F6" s="100">
        <f t="shared" si="0"/>
        <v>72.222222222222214</v>
      </c>
      <c r="G6" s="100">
        <f t="shared" si="1"/>
        <v>11.111111111111111</v>
      </c>
      <c r="H6" s="100">
        <v>13</v>
      </c>
      <c r="I6" s="100">
        <v>2</v>
      </c>
      <c r="J6" s="100">
        <f t="shared" si="2"/>
        <v>11</v>
      </c>
      <c r="K6" s="100">
        <v>2</v>
      </c>
      <c r="L6" s="100">
        <v>1</v>
      </c>
      <c r="M6" s="100">
        <f t="shared" si="3"/>
        <v>1</v>
      </c>
      <c r="N6" s="100">
        <f t="shared" si="4"/>
        <v>73.333333333333329</v>
      </c>
      <c r="O6" s="100">
        <f t="shared" si="5"/>
        <v>6.666666666666667</v>
      </c>
      <c r="P6" s="100">
        <f t="shared" si="6"/>
        <v>9.0909090909090917</v>
      </c>
    </row>
    <row r="7" spans="1:16" ht="28.8">
      <c r="A7" s="92" t="s">
        <v>8</v>
      </c>
      <c r="B7" s="104" t="s">
        <v>189</v>
      </c>
      <c r="C7" s="102">
        <v>17</v>
      </c>
      <c r="D7" s="100">
        <v>9</v>
      </c>
      <c r="E7" s="100">
        <f>C7-D7</f>
        <v>8</v>
      </c>
      <c r="F7" s="100">
        <f t="shared" si="0"/>
        <v>70.588235294117652</v>
      </c>
      <c r="G7" s="100">
        <f t="shared" si="1"/>
        <v>35.294117647058826</v>
      </c>
      <c r="H7" s="100">
        <v>12</v>
      </c>
      <c r="I7" s="100">
        <v>8</v>
      </c>
      <c r="J7" s="100">
        <f t="shared" si="2"/>
        <v>4</v>
      </c>
      <c r="K7" s="100">
        <v>6</v>
      </c>
      <c r="L7" s="100">
        <v>4</v>
      </c>
      <c r="M7" s="100">
        <f t="shared" si="3"/>
        <v>2</v>
      </c>
      <c r="N7" s="100">
        <f t="shared" si="4"/>
        <v>50</v>
      </c>
      <c r="O7" s="100">
        <f t="shared" si="5"/>
        <v>25</v>
      </c>
      <c r="P7" s="100">
        <f t="shared" si="6"/>
        <v>50</v>
      </c>
    </row>
    <row r="8" spans="1:16" ht="15.6">
      <c r="A8" s="103" t="s">
        <v>9</v>
      </c>
      <c r="B8" s="104" t="s">
        <v>190</v>
      </c>
      <c r="C8" s="102">
        <v>6</v>
      </c>
      <c r="D8" s="100">
        <v>0</v>
      </c>
      <c r="E8" s="100">
        <f t="shared" si="7"/>
        <v>6</v>
      </c>
      <c r="F8" s="100">
        <f t="shared" si="0"/>
        <v>100</v>
      </c>
      <c r="G8" s="100">
        <f t="shared" si="1"/>
        <v>83.333333333333343</v>
      </c>
      <c r="H8" s="100">
        <v>6</v>
      </c>
      <c r="I8" s="100">
        <v>0</v>
      </c>
      <c r="J8" s="100">
        <f t="shared" si="2"/>
        <v>6</v>
      </c>
      <c r="K8" s="100">
        <v>5</v>
      </c>
      <c r="L8" s="100">
        <v>0</v>
      </c>
      <c r="M8" s="100">
        <f t="shared" si="3"/>
        <v>5</v>
      </c>
      <c r="N8" s="100">
        <f t="shared" si="4"/>
        <v>100</v>
      </c>
      <c r="O8" s="100">
        <f t="shared" si="5"/>
        <v>83.333333333333343</v>
      </c>
      <c r="P8" s="100">
        <f t="shared" si="6"/>
        <v>83.333333333333343</v>
      </c>
    </row>
    <row r="9" spans="1:16" ht="43.2">
      <c r="A9" s="103" t="s">
        <v>10</v>
      </c>
      <c r="B9" s="104" t="s">
        <v>191</v>
      </c>
      <c r="C9" s="102">
        <v>24</v>
      </c>
      <c r="D9" s="100">
        <v>5</v>
      </c>
      <c r="E9" s="100">
        <f t="shared" si="7"/>
        <v>19</v>
      </c>
      <c r="F9" s="100">
        <f t="shared" si="0"/>
        <v>87.5</v>
      </c>
      <c r="G9" s="100">
        <f t="shared" si="1"/>
        <v>37.5</v>
      </c>
      <c r="H9" s="100">
        <v>21</v>
      </c>
      <c r="I9" s="100">
        <v>5</v>
      </c>
      <c r="J9" s="100">
        <f t="shared" si="2"/>
        <v>16</v>
      </c>
      <c r="K9" s="100">
        <v>9</v>
      </c>
      <c r="L9" s="100">
        <v>4</v>
      </c>
      <c r="M9" s="100">
        <f t="shared" si="3"/>
        <v>5</v>
      </c>
      <c r="N9" s="100">
        <f t="shared" si="4"/>
        <v>84.210526315789465</v>
      </c>
      <c r="O9" s="100">
        <f t="shared" si="5"/>
        <v>26.315789473684209</v>
      </c>
      <c r="P9" s="100">
        <f t="shared" si="6"/>
        <v>31.25</v>
      </c>
    </row>
    <row r="10" spans="1:16" ht="57.6">
      <c r="A10" s="103" t="s">
        <v>11</v>
      </c>
      <c r="B10" s="104" t="s">
        <v>192</v>
      </c>
      <c r="C10" s="102">
        <v>26</v>
      </c>
      <c r="D10" s="100">
        <v>13</v>
      </c>
      <c r="E10" s="100">
        <f t="shared" si="7"/>
        <v>13</v>
      </c>
      <c r="F10" s="100">
        <f>H10/C10*100</f>
        <v>76.923076923076934</v>
      </c>
      <c r="G10" s="100">
        <f t="shared" si="1"/>
        <v>23.076923076923077</v>
      </c>
      <c r="H10" s="100">
        <v>20</v>
      </c>
      <c r="I10" s="100">
        <v>11</v>
      </c>
      <c r="J10" s="100">
        <f t="shared" si="2"/>
        <v>9</v>
      </c>
      <c r="K10" s="100">
        <v>6</v>
      </c>
      <c r="L10" s="100">
        <v>3</v>
      </c>
      <c r="M10" s="100">
        <f t="shared" si="3"/>
        <v>3</v>
      </c>
      <c r="N10" s="100">
        <f t="shared" si="4"/>
        <v>69.230769230769226</v>
      </c>
      <c r="O10" s="100">
        <f t="shared" si="5"/>
        <v>23.076923076923077</v>
      </c>
      <c r="P10" s="100">
        <f t="shared" si="6"/>
        <v>33.333333333333329</v>
      </c>
    </row>
    <row r="11" spans="1:16" ht="15.6">
      <c r="A11" s="92" t="s">
        <v>12</v>
      </c>
      <c r="B11" s="104" t="s">
        <v>193</v>
      </c>
      <c r="C11" s="102">
        <v>3</v>
      </c>
      <c r="D11" s="100">
        <v>3</v>
      </c>
      <c r="E11" s="100">
        <f t="shared" si="7"/>
        <v>0</v>
      </c>
      <c r="F11" s="100">
        <f t="shared" si="0"/>
        <v>100</v>
      </c>
      <c r="G11" s="100">
        <f t="shared" si="1"/>
        <v>33.333333333333329</v>
      </c>
      <c r="H11" s="100">
        <v>3</v>
      </c>
      <c r="I11" s="100">
        <v>3</v>
      </c>
      <c r="J11" s="100">
        <f t="shared" si="2"/>
        <v>0</v>
      </c>
      <c r="K11" s="100">
        <v>1</v>
      </c>
      <c r="L11" s="100">
        <v>1</v>
      </c>
      <c r="M11" s="100">
        <f t="shared" si="3"/>
        <v>0</v>
      </c>
      <c r="N11" s="100">
        <v>0</v>
      </c>
      <c r="O11" s="100">
        <v>0</v>
      </c>
      <c r="P11" s="100">
        <v>0</v>
      </c>
    </row>
    <row r="12" spans="1:16" ht="34.950000000000003" customHeight="1">
      <c r="A12" s="103" t="s">
        <v>13</v>
      </c>
      <c r="B12" s="104" t="s">
        <v>194</v>
      </c>
      <c r="C12" s="102">
        <v>9</v>
      </c>
      <c r="D12" s="100">
        <v>5</v>
      </c>
      <c r="E12" s="100">
        <f t="shared" si="7"/>
        <v>4</v>
      </c>
      <c r="F12" s="100">
        <f t="shared" si="0"/>
        <v>44.444444444444443</v>
      </c>
      <c r="G12" s="100">
        <f t="shared" si="1"/>
        <v>11.111111111111111</v>
      </c>
      <c r="H12" s="100">
        <v>4</v>
      </c>
      <c r="I12" s="100">
        <v>2</v>
      </c>
      <c r="J12" s="100">
        <f t="shared" si="2"/>
        <v>2</v>
      </c>
      <c r="K12" s="100">
        <v>1</v>
      </c>
      <c r="L12" s="100">
        <v>1</v>
      </c>
      <c r="M12" s="100">
        <f t="shared" si="3"/>
        <v>0</v>
      </c>
      <c r="N12" s="100">
        <f t="shared" si="4"/>
        <v>50</v>
      </c>
      <c r="O12" s="100">
        <f t="shared" si="5"/>
        <v>0</v>
      </c>
      <c r="P12" s="100">
        <f t="shared" si="6"/>
        <v>0</v>
      </c>
    </row>
    <row r="13" spans="1:16" ht="28.8">
      <c r="A13" s="92" t="s">
        <v>14</v>
      </c>
      <c r="B13" s="104" t="s">
        <v>195</v>
      </c>
      <c r="C13" s="102">
        <v>9</v>
      </c>
      <c r="D13" s="100">
        <v>3</v>
      </c>
      <c r="E13" s="100">
        <f t="shared" si="7"/>
        <v>6</v>
      </c>
      <c r="F13" s="100">
        <f t="shared" si="0"/>
        <v>88.888888888888886</v>
      </c>
      <c r="G13" s="100">
        <f t="shared" si="1"/>
        <v>33.333333333333329</v>
      </c>
      <c r="H13" s="100">
        <v>8</v>
      </c>
      <c r="I13" s="100">
        <v>3</v>
      </c>
      <c r="J13" s="100">
        <f t="shared" si="2"/>
        <v>5</v>
      </c>
      <c r="K13" s="100">
        <v>3</v>
      </c>
      <c r="L13" s="100">
        <v>0</v>
      </c>
      <c r="M13" s="100">
        <f t="shared" si="3"/>
        <v>3</v>
      </c>
      <c r="N13" s="100">
        <f t="shared" si="4"/>
        <v>83.333333333333343</v>
      </c>
      <c r="O13" s="100">
        <f t="shared" si="5"/>
        <v>50</v>
      </c>
      <c r="P13" s="100">
        <f t="shared" si="6"/>
        <v>60</v>
      </c>
    </row>
    <row r="14" spans="1:16" ht="31.2">
      <c r="A14" s="103" t="s">
        <v>15</v>
      </c>
      <c r="B14" s="104" t="s">
        <v>196</v>
      </c>
      <c r="C14" s="102">
        <v>16</v>
      </c>
      <c r="D14" s="100">
        <v>12</v>
      </c>
      <c r="E14" s="100">
        <f t="shared" si="7"/>
        <v>4</v>
      </c>
      <c r="F14" s="100">
        <f t="shared" si="0"/>
        <v>81.25</v>
      </c>
      <c r="G14" s="100">
        <f t="shared" si="1"/>
        <v>31.25</v>
      </c>
      <c r="H14" s="100">
        <v>13</v>
      </c>
      <c r="I14" s="100">
        <v>11</v>
      </c>
      <c r="J14" s="100">
        <f>H14-I14</f>
        <v>2</v>
      </c>
      <c r="K14" s="100">
        <v>5</v>
      </c>
      <c r="L14" s="100">
        <v>3</v>
      </c>
      <c r="M14" s="100">
        <f t="shared" si="3"/>
        <v>2</v>
      </c>
      <c r="N14" s="100">
        <f t="shared" si="4"/>
        <v>50</v>
      </c>
      <c r="O14" s="100">
        <f t="shared" si="5"/>
        <v>50</v>
      </c>
      <c r="P14" s="100">
        <f t="shared" si="6"/>
        <v>100</v>
      </c>
    </row>
    <row r="15" spans="1:16" ht="15.6">
      <c r="A15" s="92" t="s">
        <v>16</v>
      </c>
      <c r="B15" s="104" t="s">
        <v>197</v>
      </c>
      <c r="C15" s="102">
        <v>7</v>
      </c>
      <c r="D15" s="100">
        <v>4</v>
      </c>
      <c r="E15" s="100">
        <f t="shared" si="7"/>
        <v>3</v>
      </c>
      <c r="F15" s="100">
        <f t="shared" si="0"/>
        <v>42.857142857142854</v>
      </c>
      <c r="G15" s="100">
        <f t="shared" si="1"/>
        <v>0</v>
      </c>
      <c r="H15" s="100">
        <v>3</v>
      </c>
      <c r="I15" s="100">
        <v>3</v>
      </c>
      <c r="J15" s="100">
        <f t="shared" si="2"/>
        <v>0</v>
      </c>
      <c r="K15" s="100">
        <v>0</v>
      </c>
      <c r="L15" s="100">
        <v>0</v>
      </c>
      <c r="M15" s="100">
        <f t="shared" si="3"/>
        <v>0</v>
      </c>
      <c r="N15" s="100">
        <f t="shared" si="4"/>
        <v>0</v>
      </c>
      <c r="O15" s="100">
        <f t="shared" si="5"/>
        <v>0</v>
      </c>
      <c r="P15" s="100">
        <v>0</v>
      </c>
    </row>
    <row r="16" spans="1:16" ht="31.2">
      <c r="A16" s="103" t="s">
        <v>17</v>
      </c>
      <c r="B16" s="104" t="s">
        <v>198</v>
      </c>
      <c r="C16" s="102">
        <v>8</v>
      </c>
      <c r="D16" s="100">
        <v>3</v>
      </c>
      <c r="E16" s="100">
        <f t="shared" si="7"/>
        <v>5</v>
      </c>
      <c r="F16" s="100">
        <f t="shared" si="0"/>
        <v>50</v>
      </c>
      <c r="G16" s="100">
        <f t="shared" si="1"/>
        <v>12.5</v>
      </c>
      <c r="H16" s="100">
        <v>4</v>
      </c>
      <c r="I16" s="100">
        <v>2</v>
      </c>
      <c r="J16" s="100">
        <f t="shared" si="2"/>
        <v>2</v>
      </c>
      <c r="K16" s="100">
        <v>1</v>
      </c>
      <c r="L16" s="100">
        <v>0</v>
      </c>
      <c r="M16" s="100">
        <f t="shared" si="3"/>
        <v>1</v>
      </c>
      <c r="N16" s="100">
        <f t="shared" si="4"/>
        <v>40</v>
      </c>
      <c r="O16" s="100">
        <f t="shared" si="5"/>
        <v>20</v>
      </c>
      <c r="P16" s="100">
        <f t="shared" si="6"/>
        <v>50</v>
      </c>
    </row>
    <row r="17" spans="1:17" ht="15.6">
      <c r="A17" s="92" t="s">
        <v>18</v>
      </c>
      <c r="B17" s="104" t="s">
        <v>199</v>
      </c>
      <c r="C17" s="102">
        <v>8</v>
      </c>
      <c r="D17" s="100">
        <v>7</v>
      </c>
      <c r="E17" s="100">
        <f t="shared" si="7"/>
        <v>1</v>
      </c>
      <c r="F17" s="100">
        <f t="shared" si="0"/>
        <v>62.5</v>
      </c>
      <c r="G17" s="100">
        <f t="shared" si="1"/>
        <v>37.5</v>
      </c>
      <c r="H17" s="100">
        <v>5</v>
      </c>
      <c r="I17" s="100">
        <v>4</v>
      </c>
      <c r="J17" s="100">
        <f t="shared" si="2"/>
        <v>1</v>
      </c>
      <c r="K17" s="100">
        <v>3</v>
      </c>
      <c r="L17" s="100">
        <v>3</v>
      </c>
      <c r="M17" s="100">
        <f t="shared" si="3"/>
        <v>0</v>
      </c>
      <c r="N17" s="100">
        <f t="shared" si="4"/>
        <v>100</v>
      </c>
      <c r="O17" s="100">
        <f t="shared" si="5"/>
        <v>0</v>
      </c>
      <c r="P17" s="100">
        <f t="shared" si="6"/>
        <v>0</v>
      </c>
    </row>
    <row r="18" spans="1:17" ht="43.2">
      <c r="A18" s="92" t="s">
        <v>19</v>
      </c>
      <c r="B18" s="104" t="s">
        <v>200</v>
      </c>
      <c r="C18" s="102">
        <v>19</v>
      </c>
      <c r="D18" s="100">
        <v>17</v>
      </c>
      <c r="E18" s="100">
        <f t="shared" si="7"/>
        <v>2</v>
      </c>
      <c r="F18" s="100">
        <f t="shared" si="0"/>
        <v>68.421052631578945</v>
      </c>
      <c r="G18" s="100">
        <f t="shared" si="1"/>
        <v>21.052631578947366</v>
      </c>
      <c r="H18" s="100">
        <v>13</v>
      </c>
      <c r="I18" s="100">
        <v>13</v>
      </c>
      <c r="J18" s="100">
        <f t="shared" si="2"/>
        <v>0</v>
      </c>
      <c r="K18" s="100">
        <v>4</v>
      </c>
      <c r="L18" s="100">
        <v>4</v>
      </c>
      <c r="M18" s="100">
        <f t="shared" si="3"/>
        <v>0</v>
      </c>
      <c r="N18" s="100">
        <f t="shared" si="4"/>
        <v>0</v>
      </c>
      <c r="O18" s="100">
        <f t="shared" si="5"/>
        <v>0</v>
      </c>
      <c r="P18" s="100">
        <v>0</v>
      </c>
    </row>
    <row r="19" spans="1:17" ht="15.6">
      <c r="A19" s="92" t="s">
        <v>20</v>
      </c>
      <c r="B19" s="104" t="s">
        <v>201</v>
      </c>
      <c r="C19" s="102">
        <v>6</v>
      </c>
      <c r="D19" s="100">
        <v>4</v>
      </c>
      <c r="E19" s="100">
        <f t="shared" si="7"/>
        <v>2</v>
      </c>
      <c r="F19" s="100">
        <f t="shared" si="0"/>
        <v>100</v>
      </c>
      <c r="G19" s="100">
        <f t="shared" si="1"/>
        <v>16.666666666666664</v>
      </c>
      <c r="H19" s="100">
        <v>6</v>
      </c>
      <c r="I19" s="100">
        <v>5</v>
      </c>
      <c r="J19" s="100">
        <f t="shared" si="2"/>
        <v>1</v>
      </c>
      <c r="K19" s="100">
        <v>1</v>
      </c>
      <c r="L19" s="100">
        <v>1</v>
      </c>
      <c r="M19" s="100">
        <f t="shared" si="3"/>
        <v>0</v>
      </c>
      <c r="N19" s="100">
        <f t="shared" si="4"/>
        <v>50</v>
      </c>
      <c r="O19" s="100">
        <f t="shared" si="5"/>
        <v>0</v>
      </c>
      <c r="P19" s="100">
        <f t="shared" si="6"/>
        <v>0</v>
      </c>
    </row>
    <row r="20" spans="1:17" ht="43.2">
      <c r="A20" s="92" t="s">
        <v>21</v>
      </c>
      <c r="B20" s="104" t="s">
        <v>202</v>
      </c>
      <c r="C20" s="102">
        <v>19</v>
      </c>
      <c r="D20" s="100">
        <v>11</v>
      </c>
      <c r="E20" s="100">
        <f t="shared" si="7"/>
        <v>8</v>
      </c>
      <c r="F20" s="100">
        <f t="shared" si="0"/>
        <v>68.421052631578945</v>
      </c>
      <c r="G20" s="100">
        <f t="shared" si="1"/>
        <v>26.315789473684209</v>
      </c>
      <c r="H20" s="100">
        <v>13</v>
      </c>
      <c r="I20" s="100">
        <v>7</v>
      </c>
      <c r="J20" s="100">
        <f t="shared" si="2"/>
        <v>6</v>
      </c>
      <c r="K20" s="100">
        <v>5</v>
      </c>
      <c r="L20" s="100">
        <v>3</v>
      </c>
      <c r="M20" s="100">
        <f t="shared" si="3"/>
        <v>2</v>
      </c>
      <c r="N20" s="100">
        <f t="shared" si="4"/>
        <v>75</v>
      </c>
      <c r="O20" s="100">
        <f t="shared" si="5"/>
        <v>25</v>
      </c>
      <c r="P20" s="100">
        <f t="shared" si="6"/>
        <v>33.333333333333329</v>
      </c>
    </row>
    <row r="21" spans="1:17" ht="15.6">
      <c r="A21" s="92"/>
    </row>
    <row r="22" spans="1:17">
      <c r="C22" s="100">
        <f>SUM(C2:C20)</f>
        <v>227</v>
      </c>
      <c r="D22" s="100">
        <f>SUM(D2:D20)</f>
        <v>103</v>
      </c>
      <c r="E22" s="107">
        <f>SUM(E3:E20)</f>
        <v>124</v>
      </c>
      <c r="F22" s="100">
        <f>AVERAGE(F2:F20)</f>
        <v>71.731054057550452</v>
      </c>
      <c r="G22" s="100">
        <f>AVERAGE(G2:G20)</f>
        <v>30.346416306813619</v>
      </c>
      <c r="H22" s="100">
        <f t="shared" ref="H22:I22" si="8">SUM(H3:H20)</f>
        <v>163</v>
      </c>
      <c r="I22" s="100">
        <f t="shared" si="8"/>
        <v>82</v>
      </c>
      <c r="J22" s="100">
        <f>SUM(J3:J20)</f>
        <v>81</v>
      </c>
      <c r="K22" s="100">
        <f t="shared" ref="K22:M22" si="9">SUM(K3:K20)</f>
        <v>66</v>
      </c>
      <c r="L22" s="100">
        <f t="shared" si="9"/>
        <v>31</v>
      </c>
      <c r="M22" s="100">
        <f t="shared" si="9"/>
        <v>35</v>
      </c>
      <c r="N22" s="100">
        <f>J22/E22*100</f>
        <v>65.322580645161281</v>
      </c>
      <c r="O22" s="100">
        <f>M22/E22*100</f>
        <v>28.225806451612907</v>
      </c>
      <c r="P22" s="100">
        <f>M22/J22*100</f>
        <v>43.209876543209873</v>
      </c>
      <c r="Q22" s="100" t="s">
        <v>203</v>
      </c>
    </row>
    <row r="23" spans="1:17">
      <c r="N23" s="100">
        <f>MEDIAN(N2:N20)</f>
        <v>57.142857142857139</v>
      </c>
      <c r="O23" s="100">
        <f>MEDIAN(O2:O20)</f>
        <v>24.03846153846154</v>
      </c>
      <c r="P23" s="100">
        <f t="shared" ref="P23" si="10">MEDIAN(P2:P20)</f>
        <v>33.333333333333329</v>
      </c>
    </row>
    <row r="24" spans="1:17">
      <c r="N24" s="100">
        <f>AVERAGE(N2:N20)</f>
        <v>55.363140757877602</v>
      </c>
      <c r="O24" s="107">
        <f t="shared" ref="O24:P24" si="11">AVERAGE(O2:O20)</f>
        <v>23.934515776621041</v>
      </c>
      <c r="P24" s="100">
        <f t="shared" si="11"/>
        <v>36.824494949494948</v>
      </c>
    </row>
    <row r="25" spans="1:17">
      <c r="N25" s="100">
        <f>MEDIAN(N4:N22)</f>
        <v>57.142857142857139</v>
      </c>
      <c r="O25" s="107">
        <f t="shared" ref="O25:P25" si="12">MEDIAN(O4:O22)</f>
        <v>24.03846153846154</v>
      </c>
      <c r="P25" s="100">
        <f t="shared" si="12"/>
        <v>33.333333333333329</v>
      </c>
    </row>
    <row r="26" spans="1:17">
      <c r="N26" s="100">
        <f>AVERAGE(N4:N22)</f>
        <v>55.817569841338951</v>
      </c>
      <c r="O26" s="107">
        <f t="shared" ref="O26:P26" si="13">AVERAGE(O4:O22)</f>
        <v>23.1216637540916</v>
      </c>
      <c r="P26" s="100">
        <f t="shared" si="13"/>
        <v>35.058376979673277</v>
      </c>
    </row>
    <row r="28" spans="1:17">
      <c r="A28" s="111" t="s">
        <v>220</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workbookViewId="0">
      <selection activeCell="B1" sqref="B1"/>
    </sheetView>
  </sheetViews>
  <sheetFormatPr defaultColWidth="8.796875" defaultRowHeight="15.6"/>
  <cols>
    <col min="1" max="1" width="32" customWidth="1"/>
    <col min="2" max="2" width="37.296875" customWidth="1"/>
    <col min="3" max="3" width="13.19921875" customWidth="1"/>
    <col min="5" max="6" width="4.69921875" customWidth="1"/>
    <col min="7" max="7" width="15.19921875" customWidth="1"/>
    <col min="8" max="8" width="8.796875" customWidth="1"/>
    <col min="9" max="9" width="4.796875" customWidth="1"/>
    <col min="10" max="10" width="14.5" customWidth="1"/>
    <col min="11" max="11" width="8.5" customWidth="1"/>
    <col min="12" max="12" width="4.796875" customWidth="1"/>
    <col min="13" max="13" width="11.796875" customWidth="1"/>
    <col min="14" max="14" width="13.19921875" customWidth="1"/>
    <col min="15" max="16" width="14.69921875" customWidth="1"/>
    <col min="17" max="17" width="7.296875" customWidth="1"/>
  </cols>
  <sheetData>
    <row r="1" spans="1:18" ht="49.8" customHeight="1">
      <c r="A1" s="3"/>
      <c r="B1" s="12" t="s">
        <v>232</v>
      </c>
      <c r="C1" s="4"/>
      <c r="D1" s="5"/>
      <c r="E1" s="5"/>
      <c r="F1" s="5"/>
      <c r="G1" s="5"/>
      <c r="H1" s="5"/>
      <c r="I1" s="5"/>
      <c r="J1" s="5"/>
    </row>
    <row r="2" spans="1:18" ht="30" customHeight="1">
      <c r="A2" s="3" t="s">
        <v>0</v>
      </c>
      <c r="B2" s="7" t="s">
        <v>1</v>
      </c>
      <c r="C2" s="3" t="s">
        <v>2</v>
      </c>
      <c r="D2" s="7" t="s">
        <v>3</v>
      </c>
      <c r="E2" s="7" t="s">
        <v>121</v>
      </c>
      <c r="F2" s="7" t="s">
        <v>124</v>
      </c>
      <c r="G2" s="66" t="s">
        <v>116</v>
      </c>
      <c r="H2" s="7" t="s">
        <v>3</v>
      </c>
      <c r="I2" s="7" t="s">
        <v>121</v>
      </c>
      <c r="J2" s="66" t="s">
        <v>117</v>
      </c>
      <c r="K2" s="7" t="s">
        <v>3</v>
      </c>
      <c r="L2" s="7" t="s">
        <v>121</v>
      </c>
      <c r="M2" s="7" t="s">
        <v>119</v>
      </c>
      <c r="N2" s="7" t="s">
        <v>120</v>
      </c>
      <c r="O2" s="7" t="s">
        <v>126</v>
      </c>
      <c r="P2" s="3" t="s">
        <v>0</v>
      </c>
      <c r="Q2" s="7" t="s">
        <v>124</v>
      </c>
      <c r="R2" s="3" t="s">
        <v>2</v>
      </c>
    </row>
    <row r="3" spans="1:18" ht="48" customHeight="1">
      <c r="A3" s="55" t="s">
        <v>40</v>
      </c>
      <c r="B3" s="17" t="s">
        <v>142</v>
      </c>
      <c r="C3" s="23">
        <v>13</v>
      </c>
      <c r="D3" s="8"/>
      <c r="E3" s="8">
        <f>C3-D3</f>
        <v>13</v>
      </c>
      <c r="F3" s="8">
        <f>C3/90*100</f>
        <v>14.444444444444443</v>
      </c>
      <c r="G3" s="8">
        <v>8</v>
      </c>
      <c r="H3" s="8"/>
      <c r="I3" s="8">
        <f>G3-H3</f>
        <v>8</v>
      </c>
      <c r="J3" s="8">
        <v>2</v>
      </c>
      <c r="K3" s="61"/>
      <c r="L3" s="61">
        <f>J3-K3</f>
        <v>2</v>
      </c>
      <c r="M3" s="61">
        <f>I3/E3*100</f>
        <v>61.53846153846154</v>
      </c>
      <c r="N3" s="61">
        <f>L3/C3*100</f>
        <v>15.384615384615385</v>
      </c>
      <c r="O3" s="61">
        <f>L3/I3*100</f>
        <v>25</v>
      </c>
      <c r="P3" s="3" t="s">
        <v>35</v>
      </c>
      <c r="Q3" s="8">
        <v>14.444444444444443</v>
      </c>
      <c r="R3" s="23">
        <v>13</v>
      </c>
    </row>
    <row r="4" spans="1:18" ht="31.95" customHeight="1">
      <c r="A4" s="55" t="s">
        <v>8</v>
      </c>
      <c r="B4" s="19" t="s">
        <v>222</v>
      </c>
      <c r="C4" s="23">
        <v>10</v>
      </c>
      <c r="D4" s="8"/>
      <c r="E4" s="8">
        <f t="shared" ref="E4:E19" si="0">C4-D4</f>
        <v>10</v>
      </c>
      <c r="F4" s="8">
        <f t="shared" ref="F4:F17" si="1">C4/90*100</f>
        <v>11.111111111111111</v>
      </c>
      <c r="G4" s="8">
        <v>8</v>
      </c>
      <c r="H4" s="8"/>
      <c r="I4" s="8">
        <f t="shared" ref="I4:I19" si="2">G4-H4</f>
        <v>8</v>
      </c>
      <c r="J4" s="8">
        <v>2</v>
      </c>
      <c r="K4" s="61"/>
      <c r="L4" s="61">
        <f t="shared" ref="L4:L19" si="3">J4-K4</f>
        <v>2</v>
      </c>
      <c r="M4" s="61">
        <f t="shared" ref="M4:M19" si="4">I4/E4*100</f>
        <v>80</v>
      </c>
      <c r="N4" s="61">
        <f t="shared" ref="N4:N19" si="5">L4/C4*100</f>
        <v>20</v>
      </c>
      <c r="O4" s="61">
        <f t="shared" ref="O4:O19" si="6">L4/I4*100</f>
        <v>25</v>
      </c>
      <c r="P4" s="3" t="s">
        <v>8</v>
      </c>
      <c r="Q4" s="8">
        <v>11.111111111111111</v>
      </c>
      <c r="R4" s="23">
        <v>10</v>
      </c>
    </row>
    <row r="5" spans="1:18" ht="31.05" customHeight="1">
      <c r="A5" s="55" t="s">
        <v>7</v>
      </c>
      <c r="B5" s="19" t="s">
        <v>105</v>
      </c>
      <c r="C5" s="23">
        <v>7</v>
      </c>
      <c r="D5" s="8">
        <v>4</v>
      </c>
      <c r="E5" s="8">
        <f t="shared" si="0"/>
        <v>3</v>
      </c>
      <c r="F5" s="8">
        <f t="shared" si="1"/>
        <v>7.7777777777777777</v>
      </c>
      <c r="G5" s="8">
        <v>6</v>
      </c>
      <c r="H5" s="8">
        <v>3</v>
      </c>
      <c r="I5" s="8">
        <f t="shared" si="2"/>
        <v>3</v>
      </c>
      <c r="J5" s="8"/>
      <c r="K5" s="61"/>
      <c r="L5" s="61">
        <f t="shared" si="3"/>
        <v>0</v>
      </c>
      <c r="M5" s="61">
        <f t="shared" si="4"/>
        <v>100</v>
      </c>
      <c r="N5" s="61">
        <f t="shared" si="5"/>
        <v>0</v>
      </c>
      <c r="O5" s="61">
        <f t="shared" si="6"/>
        <v>0</v>
      </c>
      <c r="P5" s="3" t="s">
        <v>7</v>
      </c>
      <c r="Q5" s="8">
        <v>7.7777777777777777</v>
      </c>
      <c r="R5" s="23">
        <v>7</v>
      </c>
    </row>
    <row r="6" spans="1:18" ht="32.549999999999997" customHeight="1">
      <c r="A6" s="55" t="s">
        <v>13</v>
      </c>
      <c r="B6" s="21" t="s">
        <v>106</v>
      </c>
      <c r="C6" s="23">
        <v>7</v>
      </c>
      <c r="D6" s="8"/>
      <c r="E6" s="8">
        <f t="shared" si="0"/>
        <v>7</v>
      </c>
      <c r="F6" s="8">
        <f t="shared" si="1"/>
        <v>7.7777777777777777</v>
      </c>
      <c r="G6" s="8">
        <v>4</v>
      </c>
      <c r="H6" s="8"/>
      <c r="I6" s="8">
        <f t="shared" si="2"/>
        <v>4</v>
      </c>
      <c r="J6" s="8">
        <v>2</v>
      </c>
      <c r="K6" s="61"/>
      <c r="L6" s="61">
        <f t="shared" si="3"/>
        <v>2</v>
      </c>
      <c r="M6" s="61">
        <f t="shared" si="4"/>
        <v>57.142857142857139</v>
      </c>
      <c r="N6" s="61">
        <f t="shared" si="5"/>
        <v>28.571428571428569</v>
      </c>
      <c r="O6" s="61">
        <f t="shared" si="6"/>
        <v>50</v>
      </c>
      <c r="P6" s="3" t="s">
        <v>13</v>
      </c>
      <c r="Q6" s="8">
        <v>7.7777777777777777</v>
      </c>
      <c r="R6" s="23">
        <v>7</v>
      </c>
    </row>
    <row r="7" spans="1:18" ht="35.549999999999997" customHeight="1">
      <c r="A7" s="55" t="s">
        <v>11</v>
      </c>
      <c r="B7" s="20" t="s">
        <v>107</v>
      </c>
      <c r="C7" s="23">
        <v>6</v>
      </c>
      <c r="D7" s="8">
        <v>2</v>
      </c>
      <c r="E7" s="8">
        <f t="shared" si="0"/>
        <v>4</v>
      </c>
      <c r="F7" s="8">
        <f t="shared" si="1"/>
        <v>6.666666666666667</v>
      </c>
      <c r="G7" s="8">
        <v>5</v>
      </c>
      <c r="H7" s="8">
        <v>2</v>
      </c>
      <c r="I7" s="8">
        <f t="shared" si="2"/>
        <v>3</v>
      </c>
      <c r="J7" s="8">
        <v>1</v>
      </c>
      <c r="K7" s="61">
        <v>1</v>
      </c>
      <c r="L7" s="61">
        <f t="shared" si="3"/>
        <v>0</v>
      </c>
      <c r="M7" s="61">
        <f t="shared" si="4"/>
        <v>75</v>
      </c>
      <c r="N7" s="61">
        <f t="shared" si="5"/>
        <v>0</v>
      </c>
      <c r="O7" s="61">
        <f t="shared" si="6"/>
        <v>0</v>
      </c>
      <c r="P7" s="3" t="s">
        <v>11</v>
      </c>
      <c r="Q7" s="8">
        <v>6.666666666666667</v>
      </c>
      <c r="R7" s="23">
        <v>6</v>
      </c>
    </row>
    <row r="8" spans="1:18" ht="34.200000000000003" customHeight="1">
      <c r="A8" s="55" t="s">
        <v>10</v>
      </c>
      <c r="B8" s="20" t="s">
        <v>108</v>
      </c>
      <c r="C8" s="23">
        <v>6</v>
      </c>
      <c r="D8" s="8"/>
      <c r="E8" s="8">
        <f t="shared" si="0"/>
        <v>6</v>
      </c>
      <c r="F8" s="8">
        <f t="shared" si="1"/>
        <v>6.666666666666667</v>
      </c>
      <c r="G8" s="8">
        <v>6</v>
      </c>
      <c r="H8" s="8"/>
      <c r="I8" s="8">
        <f t="shared" si="2"/>
        <v>6</v>
      </c>
      <c r="J8" s="8">
        <v>1</v>
      </c>
      <c r="K8" s="61"/>
      <c r="L8" s="61">
        <f t="shared" si="3"/>
        <v>1</v>
      </c>
      <c r="M8" s="61">
        <f t="shared" si="4"/>
        <v>100</v>
      </c>
      <c r="N8" s="61">
        <f t="shared" si="5"/>
        <v>16.666666666666664</v>
      </c>
      <c r="O8" s="61">
        <f t="shared" si="6"/>
        <v>16.666666666666664</v>
      </c>
      <c r="P8" s="3" t="s">
        <v>10</v>
      </c>
      <c r="Q8" s="8">
        <v>6.666666666666667</v>
      </c>
      <c r="R8" s="23">
        <v>6</v>
      </c>
    </row>
    <row r="9" spans="1:18" ht="22.8" customHeight="1">
      <c r="A9" s="55" t="s">
        <v>9</v>
      </c>
      <c r="B9" s="90" t="s">
        <v>144</v>
      </c>
      <c r="C9" s="23">
        <v>2</v>
      </c>
      <c r="D9" s="8">
        <v>0</v>
      </c>
      <c r="E9" s="8">
        <f t="shared" si="0"/>
        <v>2</v>
      </c>
      <c r="F9" s="8">
        <f t="shared" si="1"/>
        <v>2.2222222222222223</v>
      </c>
      <c r="G9" s="8">
        <v>2</v>
      </c>
      <c r="H9" s="8">
        <v>0</v>
      </c>
      <c r="I9" s="8">
        <f t="shared" si="2"/>
        <v>2</v>
      </c>
      <c r="J9" s="8"/>
      <c r="K9" s="61"/>
      <c r="L9" s="61">
        <f t="shared" si="3"/>
        <v>0</v>
      </c>
      <c r="M9" s="61">
        <f t="shared" si="4"/>
        <v>100</v>
      </c>
      <c r="N9" s="61">
        <f t="shared" si="5"/>
        <v>0</v>
      </c>
      <c r="O9" s="61">
        <f t="shared" si="6"/>
        <v>0</v>
      </c>
      <c r="P9" s="3" t="s">
        <v>9</v>
      </c>
      <c r="Q9" s="8">
        <v>2.2222222222222223</v>
      </c>
      <c r="R9" s="23">
        <v>2</v>
      </c>
    </row>
    <row r="10" spans="1:18" ht="34.799999999999997" customHeight="1">
      <c r="A10" s="55" t="s">
        <v>6</v>
      </c>
      <c r="B10" s="17" t="s">
        <v>118</v>
      </c>
      <c r="C10" s="23">
        <v>5</v>
      </c>
      <c r="D10" s="8">
        <v>1</v>
      </c>
      <c r="E10" s="8">
        <f t="shared" si="0"/>
        <v>4</v>
      </c>
      <c r="F10" s="8">
        <f t="shared" si="1"/>
        <v>5.5555555555555554</v>
      </c>
      <c r="G10" s="8">
        <v>2</v>
      </c>
      <c r="H10" s="8"/>
      <c r="I10" s="8">
        <f t="shared" si="2"/>
        <v>2</v>
      </c>
      <c r="J10" s="8"/>
      <c r="K10" s="61"/>
      <c r="L10" s="61">
        <f t="shared" si="3"/>
        <v>0</v>
      </c>
      <c r="M10" s="61">
        <f t="shared" si="4"/>
        <v>50</v>
      </c>
      <c r="N10" s="61">
        <f t="shared" si="5"/>
        <v>0</v>
      </c>
      <c r="O10" s="61">
        <f t="shared" si="6"/>
        <v>0</v>
      </c>
      <c r="P10" s="3" t="s">
        <v>6</v>
      </c>
      <c r="Q10" s="8">
        <v>5.5555555555555554</v>
      </c>
      <c r="R10" s="23">
        <v>5</v>
      </c>
    </row>
    <row r="11" spans="1:18" ht="33" customHeight="1">
      <c r="A11" s="55" t="s">
        <v>36</v>
      </c>
      <c r="B11" s="21" t="s">
        <v>109</v>
      </c>
      <c r="C11" s="23">
        <v>5</v>
      </c>
      <c r="D11" s="8"/>
      <c r="E11" s="8">
        <f t="shared" si="0"/>
        <v>5</v>
      </c>
      <c r="F11" s="8">
        <f t="shared" si="1"/>
        <v>5.5555555555555554</v>
      </c>
      <c r="G11" s="8">
        <v>3</v>
      </c>
      <c r="H11" s="8"/>
      <c r="I11" s="8">
        <f t="shared" si="2"/>
        <v>3</v>
      </c>
      <c r="J11" s="8"/>
      <c r="K11" s="61"/>
      <c r="L11" s="61">
        <f t="shared" si="3"/>
        <v>0</v>
      </c>
      <c r="M11" s="61">
        <f t="shared" si="4"/>
        <v>60</v>
      </c>
      <c r="N11" s="61">
        <f t="shared" si="5"/>
        <v>0</v>
      </c>
      <c r="O11" s="61">
        <f t="shared" si="6"/>
        <v>0</v>
      </c>
      <c r="P11" s="3" t="s">
        <v>36</v>
      </c>
      <c r="Q11" s="8">
        <v>5.5555555555555554</v>
      </c>
      <c r="R11" s="23">
        <v>5</v>
      </c>
    </row>
    <row r="12" spans="1:18" ht="27.45" customHeight="1">
      <c r="A12" s="55" t="s">
        <v>18</v>
      </c>
      <c r="B12" s="20" t="s">
        <v>110</v>
      </c>
      <c r="C12" s="23">
        <v>2</v>
      </c>
      <c r="D12" s="8"/>
      <c r="E12" s="8">
        <f t="shared" si="0"/>
        <v>2</v>
      </c>
      <c r="F12" s="8">
        <f t="shared" si="1"/>
        <v>2.2222222222222223</v>
      </c>
      <c r="G12" s="8">
        <v>2</v>
      </c>
      <c r="H12" s="8"/>
      <c r="I12" s="8">
        <f t="shared" si="2"/>
        <v>2</v>
      </c>
      <c r="J12" s="8"/>
      <c r="K12" s="61"/>
      <c r="L12" s="61">
        <f t="shared" si="3"/>
        <v>0</v>
      </c>
      <c r="M12" s="61">
        <f t="shared" si="4"/>
        <v>100</v>
      </c>
      <c r="N12" s="61">
        <f t="shared" si="5"/>
        <v>0</v>
      </c>
      <c r="O12" s="61">
        <f t="shared" si="6"/>
        <v>0</v>
      </c>
      <c r="P12" s="3" t="s">
        <v>18</v>
      </c>
      <c r="Q12" s="8">
        <v>2.2222222222222223</v>
      </c>
      <c r="R12" s="23">
        <v>2</v>
      </c>
    </row>
    <row r="13" spans="1:18" ht="31.8" customHeight="1">
      <c r="A13" s="55" t="s">
        <v>15</v>
      </c>
      <c r="B13" s="21" t="s">
        <v>111</v>
      </c>
      <c r="C13" s="23">
        <v>2</v>
      </c>
      <c r="D13" s="8">
        <v>1</v>
      </c>
      <c r="E13" s="8">
        <f t="shared" si="0"/>
        <v>1</v>
      </c>
      <c r="F13" s="8">
        <f t="shared" si="1"/>
        <v>2.2222222222222223</v>
      </c>
      <c r="G13" s="8">
        <v>1</v>
      </c>
      <c r="H13" s="8">
        <v>1</v>
      </c>
      <c r="I13" s="8">
        <f t="shared" si="2"/>
        <v>0</v>
      </c>
      <c r="J13" s="8"/>
      <c r="K13" s="61"/>
      <c r="L13" s="61">
        <f t="shared" si="3"/>
        <v>0</v>
      </c>
      <c r="M13" s="61">
        <f t="shared" si="4"/>
        <v>0</v>
      </c>
      <c r="N13" s="61">
        <f t="shared" si="5"/>
        <v>0</v>
      </c>
      <c r="O13" s="61"/>
      <c r="P13" s="3" t="s">
        <v>15</v>
      </c>
      <c r="Q13" s="8">
        <v>2.2222222222222223</v>
      </c>
      <c r="R13" s="23">
        <v>2</v>
      </c>
    </row>
    <row r="14" spans="1:18" ht="24" customHeight="1">
      <c r="A14" s="55" t="s">
        <v>16</v>
      </c>
      <c r="B14" s="19" t="s">
        <v>112</v>
      </c>
      <c r="C14" s="23">
        <v>2</v>
      </c>
      <c r="D14" s="8"/>
      <c r="E14" s="8">
        <f t="shared" si="0"/>
        <v>2</v>
      </c>
      <c r="F14" s="8">
        <f t="shared" si="1"/>
        <v>2.2222222222222223</v>
      </c>
      <c r="G14" s="8">
        <v>1</v>
      </c>
      <c r="H14" s="8"/>
      <c r="I14" s="8">
        <f t="shared" si="2"/>
        <v>1</v>
      </c>
      <c r="J14" s="8"/>
      <c r="K14" s="61"/>
      <c r="L14" s="61">
        <f t="shared" si="3"/>
        <v>0</v>
      </c>
      <c r="M14" s="61">
        <f t="shared" si="4"/>
        <v>50</v>
      </c>
      <c r="N14" s="61">
        <f t="shared" si="5"/>
        <v>0</v>
      </c>
      <c r="O14" s="61">
        <f t="shared" si="6"/>
        <v>0</v>
      </c>
      <c r="P14" s="3" t="s">
        <v>16</v>
      </c>
      <c r="Q14" s="8">
        <v>2.2222222222222223</v>
      </c>
      <c r="R14" s="23">
        <v>2</v>
      </c>
    </row>
    <row r="15" spans="1:18" ht="33.450000000000003" customHeight="1">
      <c r="A15" s="55" t="s">
        <v>38</v>
      </c>
      <c r="B15" s="20" t="s">
        <v>113</v>
      </c>
      <c r="C15" s="23">
        <v>5</v>
      </c>
      <c r="D15" s="8">
        <v>4</v>
      </c>
      <c r="E15" s="8">
        <f t="shared" si="0"/>
        <v>1</v>
      </c>
      <c r="F15" s="8">
        <f t="shared" si="1"/>
        <v>5.5555555555555554</v>
      </c>
      <c r="G15" s="8">
        <v>3</v>
      </c>
      <c r="H15" s="8">
        <v>2</v>
      </c>
      <c r="I15" s="8">
        <f t="shared" si="2"/>
        <v>1</v>
      </c>
      <c r="J15" s="8"/>
      <c r="K15" s="61"/>
      <c r="L15" s="61">
        <f t="shared" si="3"/>
        <v>0</v>
      </c>
      <c r="M15" s="61">
        <f t="shared" si="4"/>
        <v>100</v>
      </c>
      <c r="N15" s="61">
        <f t="shared" si="5"/>
        <v>0</v>
      </c>
      <c r="O15" s="61">
        <f t="shared" si="6"/>
        <v>0</v>
      </c>
      <c r="P15" s="3" t="s">
        <v>38</v>
      </c>
      <c r="Q15" s="8">
        <v>5.5555555555555554</v>
      </c>
      <c r="R15" s="23">
        <v>5</v>
      </c>
    </row>
    <row r="16" spans="1:18" ht="30.45" customHeight="1">
      <c r="A16" s="55" t="s">
        <v>37</v>
      </c>
      <c r="B16" s="20" t="s">
        <v>122</v>
      </c>
      <c r="C16" s="23">
        <v>7</v>
      </c>
      <c r="D16" s="8">
        <v>5</v>
      </c>
      <c r="E16" s="8">
        <f t="shared" si="0"/>
        <v>2</v>
      </c>
      <c r="F16" s="8">
        <f t="shared" si="1"/>
        <v>7.7777777777777777</v>
      </c>
      <c r="G16" s="8">
        <v>5</v>
      </c>
      <c r="H16" s="8">
        <v>3</v>
      </c>
      <c r="I16" s="8">
        <f t="shared" si="2"/>
        <v>2</v>
      </c>
      <c r="J16" s="8"/>
      <c r="K16" s="61"/>
      <c r="L16" s="61">
        <f t="shared" si="3"/>
        <v>0</v>
      </c>
      <c r="M16" s="61">
        <f t="shared" si="4"/>
        <v>100</v>
      </c>
      <c r="N16" s="61">
        <f t="shared" si="5"/>
        <v>0</v>
      </c>
      <c r="O16" s="61">
        <f t="shared" si="6"/>
        <v>0</v>
      </c>
      <c r="P16" s="3" t="s">
        <v>37</v>
      </c>
      <c r="Q16" s="8">
        <v>7.7777777777777777</v>
      </c>
      <c r="R16" s="23">
        <v>7</v>
      </c>
    </row>
    <row r="17" spans="1:18" ht="75" customHeight="1">
      <c r="A17" s="55" t="s">
        <v>22</v>
      </c>
      <c r="B17" s="21" t="s">
        <v>221</v>
      </c>
      <c r="C17" s="23">
        <v>12</v>
      </c>
      <c r="D17" s="8"/>
      <c r="E17" s="8">
        <f t="shared" si="0"/>
        <v>12</v>
      </c>
      <c r="F17" s="8">
        <f t="shared" si="1"/>
        <v>13.333333333333334</v>
      </c>
      <c r="G17" s="8">
        <v>4</v>
      </c>
      <c r="H17" s="8"/>
      <c r="I17" s="8">
        <f t="shared" si="2"/>
        <v>4</v>
      </c>
      <c r="J17" s="8"/>
      <c r="K17" s="61"/>
      <c r="L17" s="61">
        <f t="shared" si="3"/>
        <v>0</v>
      </c>
      <c r="M17" s="61">
        <f t="shared" si="4"/>
        <v>33.333333333333329</v>
      </c>
      <c r="N17" s="61">
        <f t="shared" si="5"/>
        <v>0</v>
      </c>
      <c r="O17" s="61">
        <f t="shared" si="6"/>
        <v>0</v>
      </c>
      <c r="P17" s="3" t="s">
        <v>22</v>
      </c>
      <c r="Q17" s="8">
        <v>12.222222222222221</v>
      </c>
      <c r="R17" s="23">
        <v>11</v>
      </c>
    </row>
    <row r="18" spans="1:18">
      <c r="A18" s="24"/>
      <c r="B18" s="29"/>
      <c r="C18" s="24"/>
      <c r="D18" s="8"/>
      <c r="E18" s="8">
        <f t="shared" si="0"/>
        <v>0</v>
      </c>
      <c r="F18" s="8"/>
      <c r="G18" s="8"/>
      <c r="H18" s="8"/>
      <c r="I18" s="8">
        <f t="shared" si="2"/>
        <v>0</v>
      </c>
      <c r="J18" s="8"/>
      <c r="K18" s="61"/>
      <c r="L18" s="61">
        <f t="shared" si="3"/>
        <v>0</v>
      </c>
      <c r="M18" s="61"/>
      <c r="N18" s="61"/>
      <c r="O18" s="61"/>
    </row>
    <row r="19" spans="1:18">
      <c r="A19" s="31" t="s">
        <v>30</v>
      </c>
      <c r="B19" s="29"/>
      <c r="C19" s="23">
        <f>SUM(C3:C17)</f>
        <v>91</v>
      </c>
      <c r="D19" s="8">
        <f>SUM(D3:D17)</f>
        <v>17</v>
      </c>
      <c r="E19" s="8">
        <f t="shared" si="0"/>
        <v>74</v>
      </c>
      <c r="F19" s="8"/>
      <c r="G19" s="8">
        <f>SUM(G3:G17)</f>
        <v>60</v>
      </c>
      <c r="H19" s="8">
        <f t="shared" ref="H19:K19" si="7">SUM(H3:H17)</f>
        <v>11</v>
      </c>
      <c r="I19" s="8">
        <f t="shared" si="2"/>
        <v>49</v>
      </c>
      <c r="J19" s="8">
        <f t="shared" si="7"/>
        <v>8</v>
      </c>
      <c r="K19" s="8">
        <f t="shared" si="7"/>
        <v>1</v>
      </c>
      <c r="L19" s="61">
        <f t="shared" si="3"/>
        <v>7</v>
      </c>
      <c r="M19" s="61">
        <f t="shared" si="4"/>
        <v>66.21621621621621</v>
      </c>
      <c r="N19" s="61">
        <f t="shared" si="5"/>
        <v>7.6923076923076925</v>
      </c>
      <c r="O19" s="61">
        <f t="shared" si="6"/>
        <v>14.285714285714285</v>
      </c>
    </row>
    <row r="20" spans="1:18">
      <c r="A20" s="31" t="s">
        <v>125</v>
      </c>
      <c r="B20" s="29"/>
      <c r="C20" s="23"/>
      <c r="D20" s="8"/>
      <c r="E20" s="8"/>
      <c r="F20" s="8"/>
      <c r="G20" s="8"/>
      <c r="H20" s="8"/>
      <c r="I20" s="8"/>
      <c r="J20" s="8"/>
      <c r="K20" s="8"/>
      <c r="L20" s="61"/>
      <c r="M20" s="61">
        <f>MEDIAN(M3:M17)</f>
        <v>75</v>
      </c>
      <c r="N20" s="61">
        <f t="shared" ref="N20:O20" si="8">MEDIAN(N3:N17)</f>
        <v>0</v>
      </c>
      <c r="O20" s="61">
        <f t="shared" si="8"/>
        <v>0</v>
      </c>
    </row>
    <row r="21" spans="1:18">
      <c r="A21" s="31" t="s">
        <v>123</v>
      </c>
      <c r="B21" s="29"/>
      <c r="C21" s="23"/>
      <c r="D21" s="8"/>
      <c r="E21" s="8"/>
      <c r="F21" s="8"/>
      <c r="G21" s="8"/>
      <c r="H21" s="8"/>
      <c r="I21" s="8"/>
      <c r="J21" s="8"/>
      <c r="K21" s="8"/>
      <c r="L21" s="61"/>
      <c r="M21" s="61">
        <f>AVERAGE(M3:M17)</f>
        <v>71.134310134310141</v>
      </c>
      <c r="N21" s="61">
        <f t="shared" ref="N21:O21" si="9">AVERAGE(N3:N17)</f>
        <v>5.3748473748473753</v>
      </c>
      <c r="O21" s="61">
        <f t="shared" si="9"/>
        <v>8.3333333333333321</v>
      </c>
    </row>
    <row r="22" spans="1:18">
      <c r="A22" s="31"/>
      <c r="B22" s="29"/>
      <c r="C22" s="23"/>
      <c r="D22" s="8"/>
      <c r="E22" s="8"/>
      <c r="F22" s="8"/>
      <c r="G22" s="8"/>
      <c r="H22" s="8"/>
      <c r="I22" s="8"/>
      <c r="J22" s="8"/>
      <c r="K22" s="8"/>
      <c r="L22" s="61"/>
      <c r="M22" s="61"/>
      <c r="N22" s="61"/>
      <c r="O22" s="61"/>
    </row>
    <row r="23" spans="1:18">
      <c r="A23" s="4"/>
      <c r="B23" s="31" t="s">
        <v>31</v>
      </c>
      <c r="C23" s="23">
        <f>D19</f>
        <v>17</v>
      </c>
      <c r="D23" s="8"/>
      <c r="E23" s="8"/>
      <c r="F23" s="8"/>
      <c r="G23" s="8"/>
      <c r="H23" s="8">
        <f>G19-H19</f>
        <v>49</v>
      </c>
      <c r="I23" s="8"/>
      <c r="J23" s="8"/>
      <c r="K23" s="61">
        <f>J19-K19</f>
        <v>7</v>
      </c>
      <c r="L23" s="61"/>
      <c r="M23" s="61"/>
      <c r="N23" s="61"/>
      <c r="O23" s="61"/>
    </row>
    <row r="24" spans="1:18">
      <c r="A24" s="4"/>
      <c r="B24" s="31" t="s">
        <v>32</v>
      </c>
      <c r="C24" s="27">
        <f>C19-C23</f>
        <v>74</v>
      </c>
      <c r="D24" s="8"/>
      <c r="E24" s="8"/>
      <c r="F24" s="8"/>
      <c r="G24" s="8"/>
      <c r="H24" s="8">
        <f>H23/C24*100</f>
        <v>66.21621621621621</v>
      </c>
      <c r="I24" s="8"/>
      <c r="J24" s="8"/>
      <c r="K24" s="61">
        <f>K23/C24*100</f>
        <v>9.4594594594594597</v>
      </c>
      <c r="L24" s="61"/>
      <c r="M24" s="61"/>
      <c r="N24" s="61"/>
      <c r="O24" s="61"/>
    </row>
    <row r="25" spans="1:18">
      <c r="A25" s="9"/>
      <c r="B25" s="32"/>
      <c r="C25" s="24"/>
      <c r="D25" s="8"/>
      <c r="E25" s="8"/>
      <c r="F25" s="8"/>
      <c r="G25" s="8"/>
      <c r="H25" s="8"/>
      <c r="I25" s="8"/>
      <c r="J25" s="8"/>
      <c r="K25" s="61"/>
      <c r="L25" s="61"/>
      <c r="M25" s="61"/>
      <c r="N25" s="61"/>
      <c r="O25" s="61"/>
    </row>
    <row r="26" spans="1:18">
      <c r="B26" s="29"/>
      <c r="C26" s="24"/>
      <c r="D26" s="8"/>
      <c r="E26" s="8"/>
      <c r="F26" s="8"/>
      <c r="G26" s="8"/>
      <c r="H26" s="8"/>
      <c r="I26" s="8"/>
      <c r="J26" s="8"/>
      <c r="K26" s="61"/>
      <c r="L26" s="61"/>
      <c r="M26" s="61"/>
      <c r="N26" s="61"/>
      <c r="O26" s="61"/>
    </row>
    <row r="27" spans="1:18">
      <c r="A27" s="108" t="s">
        <v>224</v>
      </c>
      <c r="B27" s="29"/>
      <c r="C27" s="24"/>
      <c r="D27" s="8"/>
      <c r="E27" s="8"/>
      <c r="F27" s="8"/>
      <c r="G27" s="8"/>
      <c r="H27" s="8"/>
      <c r="I27" s="8"/>
      <c r="J27" s="8"/>
      <c r="K27" s="61"/>
      <c r="L27" s="61"/>
      <c r="M27" s="61"/>
      <c r="N27" s="61"/>
      <c r="O27" s="61"/>
    </row>
    <row r="28" spans="1:18">
      <c r="A28" s="4"/>
      <c r="B28" s="29"/>
      <c r="C28" s="24"/>
      <c r="D28" s="8"/>
      <c r="E28" s="8"/>
      <c r="F28" s="8"/>
      <c r="G28" s="8"/>
      <c r="H28" s="8"/>
      <c r="I28" s="8"/>
      <c r="J28" s="8"/>
      <c r="K28" s="61"/>
      <c r="L28" s="61"/>
      <c r="M28" s="61"/>
      <c r="N28" s="61"/>
      <c r="O28" s="61"/>
    </row>
    <row r="29" spans="1:18">
      <c r="A29" s="4"/>
      <c r="B29" s="29"/>
      <c r="C29" s="24"/>
      <c r="D29" s="8"/>
      <c r="E29" s="8"/>
      <c r="F29" s="8"/>
      <c r="G29" s="8"/>
      <c r="H29" s="8"/>
      <c r="I29" s="8"/>
      <c r="J29" s="8"/>
      <c r="K29" s="61"/>
      <c r="L29" s="61"/>
      <c r="M29" s="61"/>
      <c r="N29" s="61"/>
      <c r="O29" s="61"/>
    </row>
    <row r="30" spans="1:18">
      <c r="A30" s="4"/>
      <c r="B30" s="4"/>
      <c r="C30" s="4"/>
      <c r="D30" s="5"/>
      <c r="E30" s="5"/>
      <c r="F30" s="5"/>
      <c r="G30" s="8"/>
      <c r="H30" s="8"/>
      <c r="I30" s="8"/>
      <c r="J30" s="8"/>
      <c r="K30" s="61"/>
      <c r="L30" s="61"/>
      <c r="M30" s="61"/>
      <c r="N30" s="61"/>
      <c r="O30" s="61"/>
    </row>
    <row r="31" spans="1:18">
      <c r="A31" s="4"/>
      <c r="B31" s="4"/>
      <c r="C31" s="4"/>
      <c r="D31" s="5"/>
      <c r="E31" s="5"/>
      <c r="F31" s="5"/>
      <c r="G31" s="8"/>
      <c r="H31" s="8"/>
      <c r="I31" s="8"/>
      <c r="J31" s="8"/>
      <c r="K31" s="61"/>
      <c r="L31" s="61"/>
      <c r="M31" s="61"/>
      <c r="N31" s="61"/>
      <c r="O31" s="61"/>
    </row>
    <row r="32" spans="1:18">
      <c r="A32" s="9"/>
      <c r="B32" s="4"/>
      <c r="C32" s="4"/>
      <c r="D32" s="5"/>
      <c r="E32" s="5"/>
      <c r="F32" s="5"/>
      <c r="G32" s="8"/>
      <c r="H32" s="8"/>
      <c r="I32" s="8"/>
      <c r="J32" s="8"/>
      <c r="K32" s="61"/>
      <c r="L32" s="61"/>
      <c r="M32" s="61"/>
      <c r="N32" s="61"/>
      <c r="O32" s="61"/>
    </row>
    <row r="33" spans="7:15">
      <c r="G33" s="61"/>
      <c r="H33" s="61"/>
      <c r="I33" s="61"/>
      <c r="J33" s="61"/>
      <c r="K33" s="61"/>
      <c r="L33" s="61"/>
      <c r="M33" s="61"/>
      <c r="N33" s="61"/>
      <c r="O33" s="61"/>
    </row>
    <row r="34" spans="7:15">
      <c r="G34" s="61"/>
      <c r="H34" s="61"/>
      <c r="I34" s="61"/>
      <c r="J34" s="61"/>
      <c r="K34" s="61"/>
      <c r="L34" s="61"/>
      <c r="M34" s="61"/>
      <c r="N34" s="61"/>
      <c r="O34" s="61"/>
    </row>
    <row r="35" spans="7:15">
      <c r="G35" s="61"/>
      <c r="H35" s="61"/>
      <c r="I35" s="61"/>
      <c r="J35" s="61"/>
      <c r="K35" s="61"/>
      <c r="L35" s="61"/>
      <c r="M35" s="61"/>
      <c r="N35" s="61"/>
      <c r="O35" s="61"/>
    </row>
    <row r="36" spans="7:15">
      <c r="G36" s="61"/>
      <c r="H36" s="61"/>
      <c r="I36" s="61"/>
      <c r="J36" s="61"/>
      <c r="K36" s="61"/>
      <c r="L36" s="61"/>
      <c r="M36" s="61"/>
      <c r="N36" s="61"/>
      <c r="O36" s="61"/>
    </row>
    <row r="37" spans="7:15">
      <c r="G37" s="61"/>
      <c r="H37" s="61"/>
      <c r="I37" s="61"/>
      <c r="J37" s="61"/>
      <c r="K37" s="61"/>
      <c r="L37" s="61"/>
      <c r="M37" s="61"/>
      <c r="N37" s="61"/>
      <c r="O37" s="61"/>
    </row>
    <row r="38" spans="7:15">
      <c r="G38" s="61"/>
      <c r="H38" s="61"/>
      <c r="I38" s="61"/>
      <c r="J38" s="61"/>
      <c r="K38" s="61"/>
      <c r="L38" s="61"/>
      <c r="M38" s="61"/>
      <c r="N38" s="61"/>
      <c r="O38" s="61"/>
    </row>
    <row r="39" spans="7:15">
      <c r="G39" s="61"/>
      <c r="H39" s="61"/>
      <c r="I39" s="61"/>
      <c r="J39" s="61"/>
      <c r="K39" s="61"/>
      <c r="L39" s="61"/>
      <c r="M39" s="61"/>
      <c r="N39" s="61"/>
      <c r="O39" s="61"/>
    </row>
    <row r="40" spans="7:15">
      <c r="G40" s="61"/>
      <c r="H40" s="61"/>
      <c r="I40" s="61"/>
      <c r="J40" s="61"/>
      <c r="K40" s="61"/>
      <c r="L40" s="61"/>
      <c r="M40" s="61"/>
      <c r="N40" s="61"/>
      <c r="O40" s="61"/>
    </row>
    <row r="41" spans="7:15">
      <c r="G41" s="61"/>
      <c r="H41" s="61"/>
      <c r="I41" s="61"/>
      <c r="J41" s="61"/>
      <c r="K41" s="61"/>
      <c r="L41" s="61"/>
      <c r="M41" s="61"/>
      <c r="N41" s="61"/>
      <c r="O41" s="61"/>
    </row>
  </sheetData>
  <hyperlinks>
    <hyperlink ref="A27" r:id="rId1" display="http://www.pombase.org/"/>
  </hyperlinks>
  <pageMargins left="0.7" right="0.7" top="0.75" bottom="0.75" header="0.3" footer="0.3"/>
  <pageSetup orientation="portrait" horizontalDpi="4294967292" verticalDpi="4294967292"/>
  <drawing r:id="rId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workbookViewId="0"/>
  </sheetViews>
  <sheetFormatPr defaultColWidth="11.19921875" defaultRowHeight="15.6"/>
  <cols>
    <col min="1" max="1" width="29.5" customWidth="1"/>
    <col min="2" max="2" width="24.69921875" customWidth="1"/>
    <col min="3" max="3" width="13" customWidth="1"/>
    <col min="4" max="4" width="21.5" customWidth="1"/>
    <col min="5" max="5" width="11.19921875" style="72"/>
    <col min="8" max="8" width="14.69921875" customWidth="1"/>
    <col min="10" max="10" width="14.19921875" customWidth="1"/>
    <col min="11" max="11" width="16.296875" customWidth="1"/>
  </cols>
  <sheetData>
    <row r="1" spans="1:11" ht="43.05" customHeight="1">
      <c r="A1" s="91" t="s">
        <v>233</v>
      </c>
      <c r="B1" s="91"/>
      <c r="C1" s="4"/>
      <c r="D1" s="114" t="s">
        <v>223</v>
      </c>
      <c r="F1" s="41"/>
      <c r="G1" s="41"/>
    </row>
    <row r="2" spans="1:11" ht="34.049999999999997" customHeight="1">
      <c r="A2" s="7" t="s">
        <v>0</v>
      </c>
      <c r="B2" s="7" t="s">
        <v>1</v>
      </c>
      <c r="C2" s="7" t="s">
        <v>2</v>
      </c>
      <c r="D2" s="7"/>
      <c r="E2" s="72" t="s">
        <v>124</v>
      </c>
      <c r="F2" s="7" t="s">
        <v>3</v>
      </c>
      <c r="G2" s="7" t="s">
        <v>121</v>
      </c>
      <c r="H2" s="66" t="s">
        <v>116</v>
      </c>
      <c r="I2" s="7" t="s">
        <v>119</v>
      </c>
      <c r="J2" s="7" t="s">
        <v>120</v>
      </c>
      <c r="K2" s="7" t="s">
        <v>126</v>
      </c>
    </row>
    <row r="3" spans="1:11" ht="34.950000000000003" customHeight="1">
      <c r="A3" s="65" t="s">
        <v>7</v>
      </c>
      <c r="B3" s="30" t="s">
        <v>39</v>
      </c>
      <c r="C3" s="23">
        <v>1</v>
      </c>
      <c r="D3" s="65" t="s">
        <v>7</v>
      </c>
      <c r="E3" s="72">
        <f>C3/5*100</f>
        <v>20</v>
      </c>
      <c r="F3" s="41"/>
      <c r="G3" s="23">
        <f>C3-F3</f>
        <v>1</v>
      </c>
      <c r="H3" s="72">
        <v>0</v>
      </c>
      <c r="I3" s="72">
        <f>H3/G3*100</f>
        <v>0</v>
      </c>
      <c r="J3" s="72">
        <v>0</v>
      </c>
      <c r="K3">
        <v>0</v>
      </c>
    </row>
    <row r="4" spans="1:11" ht="28.95" customHeight="1">
      <c r="A4" s="65" t="s">
        <v>46</v>
      </c>
      <c r="B4" s="30" t="s">
        <v>146</v>
      </c>
      <c r="C4" s="23">
        <v>3</v>
      </c>
      <c r="D4" s="65" t="s">
        <v>46</v>
      </c>
      <c r="E4" s="72">
        <f t="shared" ref="E4:E5" si="0">C4/5*100</f>
        <v>60</v>
      </c>
      <c r="F4" s="41"/>
      <c r="G4" s="23">
        <f t="shared" ref="G4:G5" si="1">C4-F4</f>
        <v>3</v>
      </c>
      <c r="H4" s="72">
        <v>3</v>
      </c>
      <c r="I4" s="72">
        <f t="shared" ref="I4:I7" si="2">H4/G4*100</f>
        <v>100</v>
      </c>
    </row>
    <row r="5" spans="1:11" ht="25.8" customHeight="1">
      <c r="A5" s="65" t="s">
        <v>22</v>
      </c>
      <c r="B5" s="112" t="s">
        <v>28</v>
      </c>
      <c r="C5" s="23">
        <v>1</v>
      </c>
      <c r="D5" s="65" t="s">
        <v>22</v>
      </c>
      <c r="E5" s="72">
        <f t="shared" si="0"/>
        <v>20</v>
      </c>
      <c r="F5" s="41"/>
      <c r="G5" s="23">
        <f t="shared" si="1"/>
        <v>1</v>
      </c>
      <c r="H5" s="72">
        <v>0</v>
      </c>
      <c r="I5" s="72">
        <f t="shared" si="2"/>
        <v>0</v>
      </c>
    </row>
    <row r="6" spans="1:11">
      <c r="A6" s="11"/>
      <c r="B6" s="33"/>
      <c r="C6" s="23"/>
      <c r="D6" s="23"/>
      <c r="F6" s="41"/>
      <c r="G6" s="41"/>
      <c r="I6" s="72"/>
    </row>
    <row r="7" spans="1:11" ht="28.05" customHeight="1">
      <c r="A7" s="10" t="s">
        <v>23</v>
      </c>
      <c r="B7" s="33"/>
      <c r="C7" s="23">
        <f>SUM(C3:C5)</f>
        <v>5</v>
      </c>
      <c r="D7" s="23"/>
      <c r="E7" s="23">
        <f t="shared" ref="E7:H7" si="3">SUM(E3:E5)</f>
        <v>100</v>
      </c>
      <c r="F7" s="23">
        <f t="shared" si="3"/>
        <v>0</v>
      </c>
      <c r="G7" s="23">
        <f t="shared" si="3"/>
        <v>5</v>
      </c>
      <c r="H7" s="23">
        <f t="shared" si="3"/>
        <v>3</v>
      </c>
      <c r="I7" s="72">
        <f t="shared" si="2"/>
        <v>60</v>
      </c>
    </row>
    <row r="8" spans="1:11" ht="27.6">
      <c r="A8" s="11"/>
      <c r="B8" s="34" t="s">
        <v>33</v>
      </c>
      <c r="C8" s="23">
        <v>0</v>
      </c>
      <c r="D8" s="23" t="s">
        <v>123</v>
      </c>
      <c r="E8" s="72">
        <f>AVERAGE(E3:E5)</f>
        <v>33.333333333333336</v>
      </c>
      <c r="F8" s="72" t="e">
        <f t="shared" ref="F8:I8" si="4">AVERAGE(F3:F5)</f>
        <v>#DIV/0!</v>
      </c>
      <c r="G8" s="72">
        <f t="shared" si="4"/>
        <v>1.6666666666666667</v>
      </c>
      <c r="H8" s="72">
        <f t="shared" si="4"/>
        <v>1</v>
      </c>
      <c r="I8" s="72">
        <f t="shared" si="4"/>
        <v>33.333333333333336</v>
      </c>
    </row>
    <row r="9" spans="1:11">
      <c r="A9" s="11"/>
      <c r="B9" s="34" t="s">
        <v>32</v>
      </c>
      <c r="C9" s="23">
        <f>C7-C8</f>
        <v>5</v>
      </c>
      <c r="D9" s="23"/>
      <c r="F9" s="41"/>
      <c r="G9" s="41"/>
    </row>
    <row r="10" spans="1:11">
      <c r="A10" s="8"/>
      <c r="B10" s="8"/>
      <c r="C10" s="8"/>
      <c r="D10" s="8"/>
    </row>
    <row r="12" spans="1:11">
      <c r="A12" s="41" t="s">
        <v>225</v>
      </c>
    </row>
  </sheetData>
  <pageMargins left="0.75" right="0.75" top="1" bottom="1" header="0.5" footer="0.5"/>
  <pageSetup orientation="portrait" horizontalDpi="4294967292" verticalDpi="429496729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workbookViewId="0"/>
  </sheetViews>
  <sheetFormatPr defaultColWidth="10.69921875" defaultRowHeight="15.6"/>
  <cols>
    <col min="1" max="1" width="29" customWidth="1"/>
    <col min="2" max="2" width="14.5" bestFit="1" customWidth="1"/>
    <col min="3" max="3" width="15.19921875" customWidth="1"/>
    <col min="4" max="5" width="15" customWidth="1"/>
    <col min="6" max="7" width="13.296875" customWidth="1"/>
    <col min="8" max="8" width="13.19921875" customWidth="1"/>
  </cols>
  <sheetData>
    <row r="1" spans="1:9">
      <c r="A1" s="114" t="s">
        <v>234</v>
      </c>
    </row>
    <row r="2" spans="1:9" ht="30" customHeight="1">
      <c r="A2" s="64" t="s">
        <v>0</v>
      </c>
      <c r="B2" s="12" t="s">
        <v>76</v>
      </c>
      <c r="C2" s="12" t="s">
        <v>77</v>
      </c>
      <c r="D2" s="66" t="s">
        <v>78</v>
      </c>
      <c r="E2" s="66" t="s">
        <v>2</v>
      </c>
      <c r="F2" s="73" t="s">
        <v>116</v>
      </c>
      <c r="G2" s="7" t="s">
        <v>3</v>
      </c>
      <c r="H2" s="73" t="s">
        <v>117</v>
      </c>
      <c r="I2" s="7" t="s">
        <v>3</v>
      </c>
    </row>
    <row r="3" spans="1:9" ht="28.05" customHeight="1">
      <c r="A3" s="62" t="s">
        <v>4</v>
      </c>
      <c r="B3" s="63" t="s">
        <v>79</v>
      </c>
      <c r="C3" s="63" t="s">
        <v>94</v>
      </c>
      <c r="D3" s="63" t="s">
        <v>115</v>
      </c>
      <c r="E3" s="60">
        <v>8</v>
      </c>
      <c r="F3" s="75">
        <v>5</v>
      </c>
      <c r="G3" s="72"/>
      <c r="H3" s="72"/>
      <c r="I3" s="72"/>
    </row>
    <row r="4" spans="1:9" ht="33" customHeight="1">
      <c r="A4" s="62" t="s">
        <v>5</v>
      </c>
      <c r="B4" s="63" t="s">
        <v>80</v>
      </c>
      <c r="C4" s="63"/>
      <c r="D4" s="63" t="s">
        <v>212</v>
      </c>
      <c r="E4" s="60">
        <v>2</v>
      </c>
      <c r="F4" s="75"/>
      <c r="G4" s="72"/>
      <c r="H4" s="72"/>
      <c r="I4" s="72"/>
    </row>
    <row r="5" spans="1:9" ht="36" customHeight="1">
      <c r="A5" s="62" t="s">
        <v>6</v>
      </c>
      <c r="B5" s="67" t="s">
        <v>73</v>
      </c>
      <c r="C5" s="67" t="s">
        <v>74</v>
      </c>
      <c r="D5" s="63" t="s">
        <v>89</v>
      </c>
      <c r="E5" s="60">
        <v>4</v>
      </c>
      <c r="F5" s="75">
        <v>4</v>
      </c>
      <c r="G5" s="72"/>
      <c r="H5" s="72"/>
      <c r="I5" s="72"/>
    </row>
    <row r="6" spans="1:9" ht="25.95" customHeight="1">
      <c r="A6" s="62" t="s">
        <v>8</v>
      </c>
      <c r="B6" s="63"/>
      <c r="C6" s="63" t="s">
        <v>92</v>
      </c>
      <c r="D6" s="63" t="s">
        <v>92</v>
      </c>
      <c r="E6" s="60">
        <v>4</v>
      </c>
      <c r="F6" s="75">
        <v>4</v>
      </c>
      <c r="G6" s="72"/>
      <c r="H6" s="72"/>
      <c r="I6" s="72"/>
    </row>
    <row r="7" spans="1:9" ht="34.049999999999997" customHeight="1">
      <c r="A7" s="62" t="s">
        <v>11</v>
      </c>
      <c r="B7" s="67" t="s">
        <v>75</v>
      </c>
      <c r="C7" s="63" t="s">
        <v>211</v>
      </c>
      <c r="D7" s="63"/>
      <c r="E7" s="60">
        <v>3</v>
      </c>
      <c r="F7" s="75">
        <v>2</v>
      </c>
      <c r="G7" s="72"/>
      <c r="H7" s="72"/>
      <c r="I7" s="72"/>
    </row>
    <row r="8" spans="1:9" ht="22.95" customHeight="1">
      <c r="A8" s="62" t="s">
        <v>12</v>
      </c>
      <c r="B8" s="63"/>
      <c r="C8" s="63"/>
      <c r="D8" s="63" t="s">
        <v>213</v>
      </c>
      <c r="E8" s="60">
        <v>1</v>
      </c>
      <c r="F8" s="75"/>
      <c r="G8" s="72"/>
      <c r="H8" s="72"/>
      <c r="I8" s="72"/>
    </row>
    <row r="9" spans="1:9" ht="36" customHeight="1">
      <c r="A9" s="62" t="s">
        <v>81</v>
      </c>
      <c r="B9" s="63"/>
      <c r="C9" s="63" t="s">
        <v>95</v>
      </c>
      <c r="D9" s="63"/>
      <c r="E9" s="60">
        <v>3</v>
      </c>
      <c r="F9" s="75">
        <v>3</v>
      </c>
      <c r="G9" s="72"/>
      <c r="H9" s="72"/>
      <c r="I9" s="72"/>
    </row>
    <row r="10" spans="1:9" ht="34.049999999999997" customHeight="1">
      <c r="A10" s="62" t="s">
        <v>82</v>
      </c>
      <c r="B10" s="63"/>
      <c r="C10" s="63" t="s">
        <v>88</v>
      </c>
      <c r="D10" s="67" t="s">
        <v>83</v>
      </c>
      <c r="E10" s="60">
        <v>3</v>
      </c>
      <c r="F10" s="75">
        <v>3</v>
      </c>
      <c r="G10" s="72"/>
      <c r="H10" s="72"/>
      <c r="I10" s="72"/>
    </row>
    <row r="11" spans="1:9" ht="31.05" customHeight="1">
      <c r="A11" s="62" t="s">
        <v>84</v>
      </c>
      <c r="B11" s="63"/>
      <c r="C11" s="63"/>
      <c r="D11" s="63" t="s">
        <v>214</v>
      </c>
      <c r="E11" s="60">
        <v>4</v>
      </c>
      <c r="F11" s="75">
        <v>1</v>
      </c>
      <c r="G11" s="72"/>
      <c r="H11" s="72"/>
      <c r="I11" s="72"/>
    </row>
    <row r="12" spans="1:9" ht="27" customHeight="1">
      <c r="A12" s="62" t="s">
        <v>85</v>
      </c>
      <c r="B12" s="63" t="s">
        <v>86</v>
      </c>
      <c r="C12" s="63" t="s">
        <v>93</v>
      </c>
      <c r="D12" s="63"/>
      <c r="E12" s="60">
        <v>3</v>
      </c>
      <c r="F12" s="75">
        <v>2</v>
      </c>
      <c r="G12" s="72"/>
      <c r="H12" s="72"/>
      <c r="I12" s="72"/>
    </row>
    <row r="13" spans="1:9" ht="27" customHeight="1">
      <c r="A13" s="62" t="s">
        <v>20</v>
      </c>
      <c r="B13" s="63"/>
      <c r="C13" s="63"/>
      <c r="D13" s="63" t="s">
        <v>215</v>
      </c>
      <c r="E13" s="60">
        <v>1</v>
      </c>
      <c r="F13" s="75"/>
      <c r="G13" s="72"/>
      <c r="H13" s="72"/>
      <c r="I13" s="72"/>
    </row>
    <row r="14" spans="1:9" ht="34.049999999999997" customHeight="1">
      <c r="A14" s="62" t="s">
        <v>87</v>
      </c>
      <c r="B14" s="63"/>
      <c r="C14" s="63" t="s">
        <v>90</v>
      </c>
      <c r="D14" s="63" t="s">
        <v>91</v>
      </c>
      <c r="E14" s="60">
        <v>8</v>
      </c>
      <c r="F14" s="75">
        <v>2</v>
      </c>
      <c r="G14" s="72"/>
      <c r="H14" s="72"/>
      <c r="I14" s="72"/>
    </row>
    <row r="15" spans="1:9">
      <c r="A15" s="44"/>
      <c r="B15" s="44"/>
      <c r="C15" s="44"/>
      <c r="D15" s="44"/>
      <c r="E15" s="74"/>
      <c r="F15" s="75"/>
      <c r="G15" s="72"/>
      <c r="H15" s="72"/>
      <c r="I15" s="72"/>
    </row>
    <row r="16" spans="1:9">
      <c r="A16" s="50" t="s">
        <v>23</v>
      </c>
      <c r="B16" s="44"/>
      <c r="C16" s="44"/>
      <c r="D16" s="44"/>
      <c r="E16" s="74"/>
      <c r="F16" s="75"/>
      <c r="G16" s="72"/>
      <c r="H16" s="72"/>
      <c r="I16" s="72"/>
    </row>
    <row r="17" spans="1:9">
      <c r="E17" s="75"/>
      <c r="F17" s="75"/>
      <c r="G17" s="72"/>
      <c r="H17" s="72"/>
      <c r="I17" s="72"/>
    </row>
    <row r="18" spans="1:9">
      <c r="E18" s="75"/>
      <c r="F18" s="75"/>
      <c r="G18" s="72"/>
      <c r="H18" s="72"/>
      <c r="I18" s="72"/>
    </row>
    <row r="19" spans="1:9">
      <c r="A19" t="s">
        <v>226</v>
      </c>
      <c r="E19" s="75"/>
      <c r="F19" s="75"/>
      <c r="G19" s="72"/>
      <c r="H19" s="72"/>
      <c r="I19" s="72"/>
    </row>
    <row r="20" spans="1:9">
      <c r="E20" s="76"/>
      <c r="F20" s="76"/>
    </row>
    <row r="21" spans="1:9">
      <c r="E21" s="76"/>
      <c r="F21" s="76"/>
    </row>
    <row r="22" spans="1:9">
      <c r="E22" s="76"/>
      <c r="F22" s="76"/>
    </row>
  </sheetData>
  <pageMargins left="0.7" right="0.7" top="0.75" bottom="0.75" header="0.3" footer="0.3"/>
  <pageSetup orientation="portrait" horizontalDpi="4294967292" verticalDpi="4294967292"/>
  <drawing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tabSelected="1" workbookViewId="0">
      <selection activeCell="A16" sqref="A16"/>
    </sheetView>
  </sheetViews>
  <sheetFormatPr defaultColWidth="10.69921875" defaultRowHeight="15.6"/>
  <cols>
    <col min="1" max="1" width="31.19921875" customWidth="1"/>
    <col min="2" max="2" width="15" customWidth="1"/>
    <col min="3" max="3" width="15.796875" customWidth="1"/>
    <col min="4" max="6" width="13.69921875" customWidth="1"/>
  </cols>
  <sheetData>
    <row r="1" spans="1:11">
      <c r="A1" s="2" t="s">
        <v>235</v>
      </c>
    </row>
    <row r="3" spans="1:11" ht="28.95" customHeight="1">
      <c r="A3" s="68" t="s">
        <v>99</v>
      </c>
      <c r="B3" s="66" t="s">
        <v>76</v>
      </c>
      <c r="C3" s="66" t="s">
        <v>77</v>
      </c>
      <c r="D3" s="66"/>
      <c r="E3" s="7"/>
      <c r="F3" s="7"/>
      <c r="G3" s="66"/>
      <c r="H3" s="7"/>
      <c r="I3" s="7"/>
      <c r="J3" s="7"/>
      <c r="K3" s="7"/>
    </row>
    <row r="4" spans="1:11" ht="22.05" customHeight="1">
      <c r="A4" s="69" t="s">
        <v>4</v>
      </c>
      <c r="B4" s="77" t="s">
        <v>41</v>
      </c>
      <c r="C4" s="78" t="s">
        <v>72</v>
      </c>
      <c r="D4" s="44"/>
      <c r="E4" s="44"/>
    </row>
    <row r="5" spans="1:11" ht="31.05" customHeight="1">
      <c r="A5" s="69" t="s">
        <v>5</v>
      </c>
      <c r="B5" s="78" t="s">
        <v>100</v>
      </c>
      <c r="C5" s="78" t="s">
        <v>100</v>
      </c>
      <c r="D5" s="44"/>
      <c r="E5" s="44"/>
    </row>
    <row r="6" spans="1:11" ht="34.950000000000003" customHeight="1">
      <c r="A6" s="69" t="s">
        <v>6</v>
      </c>
      <c r="B6" s="79" t="s">
        <v>129</v>
      </c>
      <c r="C6" s="79" t="s">
        <v>130</v>
      </c>
      <c r="D6" s="44"/>
      <c r="E6" s="44"/>
    </row>
    <row r="7" spans="1:11" ht="34.950000000000003" customHeight="1">
      <c r="A7" s="69" t="s">
        <v>11</v>
      </c>
      <c r="B7" s="79" t="s">
        <v>131</v>
      </c>
      <c r="C7" s="79" t="s">
        <v>131</v>
      </c>
      <c r="D7" s="44"/>
      <c r="E7" s="44"/>
    </row>
    <row r="8" spans="1:11" ht="31.05" customHeight="1">
      <c r="A8" s="69" t="s">
        <v>81</v>
      </c>
      <c r="B8" s="79" t="s">
        <v>132</v>
      </c>
      <c r="C8" s="77" t="s">
        <v>44</v>
      </c>
      <c r="D8" s="44"/>
      <c r="E8" s="44"/>
    </row>
    <row r="9" spans="1:11" ht="31.05" customHeight="1">
      <c r="A9" s="69" t="s">
        <v>101</v>
      </c>
      <c r="B9" s="79" t="s">
        <v>133</v>
      </c>
      <c r="C9" s="51"/>
      <c r="D9" s="44"/>
      <c r="E9" s="44"/>
    </row>
    <row r="10" spans="1:11" ht="19.95" customHeight="1">
      <c r="A10" s="69" t="s">
        <v>20</v>
      </c>
      <c r="B10" s="78" t="s">
        <v>102</v>
      </c>
      <c r="C10" s="51"/>
      <c r="D10" s="44"/>
      <c r="E10" s="44"/>
    </row>
    <row r="11" spans="1:11" ht="22.05" customHeight="1">
      <c r="A11" s="69" t="s">
        <v>103</v>
      </c>
      <c r="B11" s="78" t="s">
        <v>104</v>
      </c>
      <c r="C11" s="51"/>
      <c r="D11" s="44"/>
      <c r="E11" s="44"/>
    </row>
    <row r="16" spans="1:11">
      <c r="A16" t="s">
        <v>238</v>
      </c>
    </row>
    <row r="17" spans="1:1">
      <c r="A17" s="42"/>
    </row>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S10A pombe BHA-sensitive</vt:lpstr>
      <vt:lpstr>S10B pombe BPA-sensitive</vt:lpstr>
      <vt:lpstr>S10C pombe BHT-sensitive</vt:lpstr>
      <vt:lpstr>S10D SC BHA sensitive</vt:lpstr>
      <vt:lpstr>S10E SC BPA sensitive</vt:lpstr>
      <vt:lpstr>S10F SpBPA-BHA Common Reduced</vt:lpstr>
      <vt:lpstr>S10G SpBHA-BHT Common</vt:lpstr>
      <vt:lpstr>S10H pom kinases BHA,P,T</vt:lpstr>
      <vt:lpstr>S10I scKin BPA BHA sens T7</vt:lpstr>
      <vt:lpstr>S10J Shared sens kinase mut </vt:lpstr>
      <vt:lpstr>Sheet1</vt:lpstr>
    </vt:vector>
  </TitlesOfParts>
  <Company>The Claremont Colleges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Zhaohua Irene Tang</dc:creator>
  <cp:lastModifiedBy>Zhaohua Irene Tang</cp:lastModifiedBy>
  <dcterms:created xsi:type="dcterms:W3CDTF">2014-02-21T08:05:37Z</dcterms:created>
  <dcterms:modified xsi:type="dcterms:W3CDTF">2018-12-22T05:33:32Z</dcterms:modified>
</cp:coreProperties>
</file>