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2"/>
  <workbookPr defaultThemeVersion="166925"/>
  <mc:AlternateContent xmlns:mc="http://schemas.openxmlformats.org/markup-compatibility/2006">
    <mc:Choice Requires="x15">
      <x15ac:absPath xmlns:x15ac="http://schemas.microsoft.com/office/spreadsheetml/2010/11/ac" url="/Users/myoungma/Dropbox (Villanova)/Villanova/Lab/DAF-16 manuscript Feb 16/2.20.17 revisions/G3 final figures/"/>
    </mc:Choice>
  </mc:AlternateContent>
  <xr:revisionPtr revIDLastSave="0" documentId="8_{88D75895-D647-3F43-A81B-B065A0C425D0}" xr6:coauthVersionLast="43" xr6:coauthVersionMax="43" xr10:uidLastSave="{00000000-0000-0000-0000-000000000000}"/>
  <bookViews>
    <workbookView xWindow="1480" yWindow="940" windowWidth="33020" windowHeight="18940" xr2:uid="{EEBA98BF-A611-5640-AAA3-72BB81A53C05}"/>
  </bookViews>
  <sheets>
    <sheet name="Sheet2" sheetId="2" r:id="rId1"/>
    <sheet name="Sheet3"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89" i="2" l="1"/>
  <c r="L482" i="2"/>
  <c r="L481" i="2"/>
  <c r="L462" i="2"/>
  <c r="L455" i="2"/>
  <c r="L454" i="2"/>
  <c r="N581" i="2" l="1"/>
  <c r="N580" i="2"/>
  <c r="N573" i="2"/>
  <c r="N572" i="2"/>
  <c r="N539" i="2"/>
  <c r="N538" i="2"/>
  <c r="N531" i="2"/>
  <c r="N530" i="2"/>
  <c r="E621" i="2" l="1"/>
  <c r="C621" i="2"/>
  <c r="P620" i="2"/>
  <c r="N620" i="2"/>
  <c r="L620" i="2"/>
  <c r="E616" i="2"/>
  <c r="C616" i="2"/>
  <c r="L623" i="2" s="1"/>
  <c r="P615" i="2"/>
  <c r="N615" i="2"/>
  <c r="L615" i="2"/>
  <c r="P614" i="2"/>
  <c r="N614" i="2"/>
  <c r="L614" i="2"/>
  <c r="E601" i="2"/>
  <c r="C601" i="2"/>
  <c r="P600" i="2"/>
  <c r="N600" i="2"/>
  <c r="L600" i="2"/>
  <c r="E596" i="2"/>
  <c r="C596" i="2"/>
  <c r="P595" i="2"/>
  <c r="N595" i="2"/>
  <c r="L595" i="2"/>
  <c r="P594" i="2"/>
  <c r="N594" i="2"/>
  <c r="L594" i="2"/>
  <c r="P573" i="2"/>
  <c r="P572" i="2"/>
  <c r="L573" i="2"/>
  <c r="L572" i="2"/>
  <c r="P531" i="2"/>
  <c r="P530" i="2"/>
  <c r="L531" i="2"/>
  <c r="L530" i="2"/>
  <c r="L536" i="2"/>
  <c r="C532" i="2"/>
  <c r="E537" i="2"/>
  <c r="C584" i="2"/>
  <c r="E579" i="2"/>
  <c r="C579" i="2"/>
  <c r="P578" i="2"/>
  <c r="N578" i="2"/>
  <c r="L578" i="2"/>
  <c r="E574" i="2"/>
  <c r="C574" i="2"/>
  <c r="E559" i="2"/>
  <c r="C559" i="2"/>
  <c r="P558" i="2"/>
  <c r="N558" i="2"/>
  <c r="L558" i="2"/>
  <c r="E554" i="2"/>
  <c r="N561" i="2" s="1"/>
  <c r="C554" i="2"/>
  <c r="P553" i="2"/>
  <c r="N553" i="2"/>
  <c r="L553" i="2"/>
  <c r="P552" i="2"/>
  <c r="N552" i="2"/>
  <c r="L552" i="2"/>
  <c r="C542" i="2"/>
  <c r="C537" i="2"/>
  <c r="P536" i="2"/>
  <c r="N536" i="2"/>
  <c r="E532" i="2"/>
  <c r="E517" i="2"/>
  <c r="C517" i="2"/>
  <c r="P516" i="2"/>
  <c r="N516" i="2"/>
  <c r="L516" i="2"/>
  <c r="E512" i="2"/>
  <c r="C512" i="2"/>
  <c r="L519" i="2" s="1"/>
  <c r="P511" i="2"/>
  <c r="N511" i="2"/>
  <c r="L511" i="2"/>
  <c r="P510" i="2"/>
  <c r="N510" i="2"/>
  <c r="L510" i="2"/>
  <c r="N454" i="2"/>
  <c r="E489" i="2"/>
  <c r="N482" i="2"/>
  <c r="N481" i="2"/>
  <c r="J482" i="2"/>
  <c r="J481" i="2"/>
  <c r="C472" i="2"/>
  <c r="N455" i="2"/>
  <c r="J455" i="2"/>
  <c r="J454" i="2"/>
  <c r="J460" i="2"/>
  <c r="I398" i="2"/>
  <c r="G398" i="2"/>
  <c r="E398" i="2"/>
  <c r="C398" i="2"/>
  <c r="I393" i="2"/>
  <c r="G393" i="2"/>
  <c r="E393" i="2"/>
  <c r="C393" i="2"/>
  <c r="I379" i="2"/>
  <c r="G379" i="2"/>
  <c r="E379" i="2"/>
  <c r="C379" i="2"/>
  <c r="I374" i="2"/>
  <c r="G374" i="2"/>
  <c r="E374" i="2"/>
  <c r="C374" i="2"/>
  <c r="O380" i="2" s="1"/>
  <c r="W392" i="2"/>
  <c r="W391" i="2"/>
  <c r="U392" i="2"/>
  <c r="U391" i="2"/>
  <c r="S392" i="2"/>
  <c r="S391" i="2"/>
  <c r="Q392" i="2"/>
  <c r="Q391" i="2"/>
  <c r="O392" i="2"/>
  <c r="O391" i="2"/>
  <c r="W372" i="2"/>
  <c r="W371" i="2"/>
  <c r="U372" i="2"/>
  <c r="U371" i="2"/>
  <c r="S372" i="2"/>
  <c r="S371" i="2"/>
  <c r="Q372" i="2"/>
  <c r="Q371" i="2"/>
  <c r="O372" i="2"/>
  <c r="O371" i="2"/>
  <c r="Q377" i="2"/>
  <c r="U399" i="2"/>
  <c r="S399" i="2"/>
  <c r="Q399" i="2"/>
  <c r="U380" i="2"/>
  <c r="S380" i="2"/>
  <c r="Q379" i="2"/>
  <c r="O379" i="2"/>
  <c r="W377" i="2"/>
  <c r="U397" i="2"/>
  <c r="U377" i="2"/>
  <c r="W397" i="2"/>
  <c r="S397" i="2"/>
  <c r="Q397" i="2"/>
  <c r="O397" i="2"/>
  <c r="S377" i="2"/>
  <c r="O377" i="2"/>
  <c r="L581" i="2" l="1"/>
  <c r="N623" i="2"/>
  <c r="L622" i="2"/>
  <c r="N622" i="2"/>
  <c r="N603" i="2"/>
  <c r="L602" i="2"/>
  <c r="N602" i="2"/>
  <c r="L603" i="2"/>
  <c r="L580" i="2"/>
  <c r="L561" i="2"/>
  <c r="L539" i="2"/>
  <c r="L538" i="2"/>
  <c r="N519" i="2"/>
  <c r="N518" i="2"/>
  <c r="L518" i="2"/>
  <c r="L560" i="2"/>
  <c r="N560" i="2"/>
  <c r="O399" i="2"/>
  <c r="O400" i="2"/>
  <c r="Q400" i="2"/>
  <c r="S400" i="2"/>
  <c r="U400" i="2"/>
  <c r="U379" i="2"/>
  <c r="S379" i="2"/>
  <c r="Q380" i="2"/>
  <c r="E359" i="2" l="1"/>
  <c r="C359" i="2"/>
  <c r="E354" i="2"/>
  <c r="C354" i="2"/>
  <c r="P353" i="2"/>
  <c r="P352" i="2"/>
  <c r="N353" i="2"/>
  <c r="N352" i="2"/>
  <c r="L353" i="2"/>
  <c r="L352" i="2"/>
  <c r="R33" i="2"/>
  <c r="R32" i="2"/>
  <c r="P33" i="2"/>
  <c r="P32" i="2"/>
  <c r="N33" i="2"/>
  <c r="N32" i="2"/>
  <c r="L33" i="2"/>
  <c r="L32" i="2"/>
  <c r="J177" i="2"/>
  <c r="H177" i="2"/>
  <c r="J205" i="2"/>
  <c r="H205" i="2"/>
  <c r="J254" i="2"/>
  <c r="H254" i="2"/>
  <c r="P314" i="2"/>
  <c r="P313" i="2"/>
  <c r="N314" i="2"/>
  <c r="N313" i="2"/>
  <c r="L314" i="2"/>
  <c r="L313" i="2"/>
  <c r="L333" i="2"/>
  <c r="L332" i="2"/>
  <c r="N333" i="2"/>
  <c r="N332" i="2"/>
  <c r="P333" i="2"/>
  <c r="P332" i="2"/>
  <c r="E339" i="2"/>
  <c r="C339" i="2"/>
  <c r="E334" i="2"/>
  <c r="C334" i="2"/>
  <c r="E320" i="2"/>
  <c r="C320" i="2"/>
  <c r="E315" i="2"/>
  <c r="C315" i="2"/>
  <c r="N322" i="2" l="1"/>
  <c r="N341" i="2"/>
  <c r="L321" i="2"/>
  <c r="L361" i="2"/>
  <c r="L340" i="2"/>
  <c r="N321" i="2"/>
  <c r="N340" i="2"/>
  <c r="L322" i="2"/>
  <c r="L341" i="2"/>
  <c r="L360" i="2"/>
  <c r="P338" i="2"/>
  <c r="P358" i="2"/>
  <c r="N358" i="2"/>
  <c r="L358" i="2"/>
  <c r="N338" i="2"/>
  <c r="L338" i="2"/>
  <c r="P319" i="2"/>
  <c r="N319" i="2"/>
  <c r="L319" i="2"/>
  <c r="C244" i="2"/>
  <c r="C239" i="2"/>
  <c r="C234" i="2"/>
  <c r="H240" i="2" l="1"/>
  <c r="N361" i="2"/>
  <c r="N360" i="2"/>
  <c r="J237" i="2"/>
  <c r="H237" i="2"/>
  <c r="H239" i="2"/>
  <c r="J232" i="2"/>
  <c r="H232" i="2"/>
  <c r="J231" i="2"/>
  <c r="H231" i="2"/>
  <c r="C303" i="2"/>
  <c r="C298" i="2"/>
  <c r="C293" i="2"/>
  <c r="C288" i="2"/>
  <c r="C283" i="2"/>
  <c r="J281" i="2" l="1"/>
  <c r="J280" i="2"/>
  <c r="H280" i="2"/>
  <c r="H281" i="2"/>
  <c r="J286" i="2"/>
  <c r="H286" i="2"/>
  <c r="H289" i="2"/>
  <c r="H259" i="2"/>
  <c r="C271" i="2"/>
  <c r="C266" i="2"/>
  <c r="C261" i="2"/>
  <c r="J259" i="2"/>
  <c r="C256" i="2"/>
  <c r="J253" i="2"/>
  <c r="H253" i="2"/>
  <c r="H262" i="2" l="1"/>
  <c r="H261" i="2"/>
  <c r="H288" i="2"/>
  <c r="G39" i="2" l="1"/>
  <c r="E39" i="2"/>
  <c r="C39" i="2"/>
  <c r="G34" i="2"/>
  <c r="E34" i="2"/>
  <c r="C34" i="2"/>
  <c r="R38" i="2"/>
  <c r="P38" i="2"/>
  <c r="N38" i="2"/>
  <c r="L38" i="2"/>
  <c r="G22" i="2"/>
  <c r="E22" i="2"/>
  <c r="C22" i="2"/>
  <c r="G17" i="2"/>
  <c r="E17" i="2"/>
  <c r="C17" i="2"/>
  <c r="G12" i="2"/>
  <c r="E12" i="2"/>
  <c r="C12" i="2"/>
  <c r="R16" i="2"/>
  <c r="R11" i="2"/>
  <c r="R10" i="2"/>
  <c r="P16" i="2"/>
  <c r="P11" i="2"/>
  <c r="P10" i="2"/>
  <c r="N16" i="2"/>
  <c r="L16" i="2"/>
  <c r="N11" i="2"/>
  <c r="L11" i="2"/>
  <c r="N10" i="2"/>
  <c r="L10" i="2"/>
  <c r="N19" i="2" l="1"/>
  <c r="L40" i="2"/>
  <c r="L41" i="2"/>
  <c r="P19" i="2"/>
  <c r="N40" i="2"/>
  <c r="N41" i="2"/>
  <c r="P40" i="2"/>
  <c r="P41" i="2"/>
  <c r="L19" i="2"/>
  <c r="N18" i="2"/>
  <c r="P18" i="2"/>
  <c r="L18" i="2"/>
  <c r="C134" i="2" l="1"/>
  <c r="C129" i="2"/>
  <c r="J127" i="2"/>
  <c r="H127" i="2"/>
  <c r="C124" i="2"/>
  <c r="J122" i="2"/>
  <c r="H122" i="2"/>
  <c r="J121" i="2"/>
  <c r="H121" i="2"/>
  <c r="C112" i="2"/>
  <c r="C107" i="2"/>
  <c r="J105" i="2"/>
  <c r="H105" i="2"/>
  <c r="C102" i="2"/>
  <c r="J100" i="2"/>
  <c r="H100" i="2"/>
  <c r="J99" i="2"/>
  <c r="H99" i="2"/>
  <c r="H130" i="2" l="1"/>
  <c r="H108" i="2"/>
  <c r="H107" i="2"/>
  <c r="H129" i="2"/>
  <c r="E494" i="2" l="1"/>
  <c r="C494" i="2"/>
  <c r="C499" i="2"/>
  <c r="C489" i="2"/>
  <c r="N487" i="2"/>
  <c r="L487" i="2"/>
  <c r="J487" i="2"/>
  <c r="E484" i="2"/>
  <c r="C484" i="2"/>
  <c r="E462" i="2"/>
  <c r="C462" i="2"/>
  <c r="L460" i="2"/>
  <c r="E467" i="2"/>
  <c r="E457" i="2"/>
  <c r="C467" i="2"/>
  <c r="N460" i="2"/>
  <c r="C457" i="2"/>
  <c r="L490" i="2" l="1"/>
  <c r="J489" i="2"/>
  <c r="J490" i="2"/>
  <c r="L463" i="2"/>
  <c r="J462" i="2"/>
  <c r="J463" i="2"/>
  <c r="M445" i="2" l="1"/>
  <c r="K445" i="2"/>
  <c r="I445" i="2"/>
  <c r="G445" i="2"/>
  <c r="E445" i="2"/>
  <c r="C445" i="2"/>
  <c r="M440" i="2"/>
  <c r="K440" i="2"/>
  <c r="I440" i="2"/>
  <c r="G440" i="2"/>
  <c r="E440" i="2"/>
  <c r="C440" i="2"/>
  <c r="M435" i="2"/>
  <c r="K435" i="2"/>
  <c r="I435" i="2"/>
  <c r="G435" i="2"/>
  <c r="E435" i="2"/>
  <c r="C435" i="2"/>
  <c r="M423" i="2"/>
  <c r="K423" i="2"/>
  <c r="I423" i="2"/>
  <c r="G423" i="2"/>
  <c r="E423" i="2"/>
  <c r="C423" i="2"/>
  <c r="M418" i="2"/>
  <c r="K418" i="2"/>
  <c r="I418" i="2"/>
  <c r="G418" i="2"/>
  <c r="E418" i="2"/>
  <c r="C418" i="2"/>
  <c r="M413" i="2"/>
  <c r="K413" i="2"/>
  <c r="I413" i="2"/>
  <c r="G413" i="2"/>
  <c r="E413" i="2"/>
  <c r="C413" i="2"/>
  <c r="R432" i="2"/>
  <c r="AD438" i="2"/>
  <c r="AB438" i="2"/>
  <c r="Z438" i="2"/>
  <c r="X438" i="2"/>
  <c r="V438" i="2"/>
  <c r="T438" i="2"/>
  <c r="R438" i="2"/>
  <c r="AD433" i="2"/>
  <c r="AB433" i="2"/>
  <c r="Z433" i="2"/>
  <c r="X433" i="2"/>
  <c r="V433" i="2"/>
  <c r="T433" i="2"/>
  <c r="R433" i="2"/>
  <c r="AD432" i="2"/>
  <c r="AB432" i="2"/>
  <c r="Z432" i="2"/>
  <c r="X432" i="2"/>
  <c r="V432" i="2"/>
  <c r="T432" i="2"/>
  <c r="AD411" i="2"/>
  <c r="AB411" i="2"/>
  <c r="Z411" i="2"/>
  <c r="X411" i="2"/>
  <c r="V411" i="2"/>
  <c r="AD410" i="2"/>
  <c r="AB410" i="2"/>
  <c r="Z410" i="2"/>
  <c r="X410" i="2"/>
  <c r="V410" i="2"/>
  <c r="T411" i="2"/>
  <c r="T410" i="2"/>
  <c r="R410" i="2"/>
  <c r="R411" i="2"/>
  <c r="AD416" i="2"/>
  <c r="AB416" i="2"/>
  <c r="Z416" i="2"/>
  <c r="X416" i="2"/>
  <c r="V416" i="2"/>
  <c r="T416" i="2"/>
  <c r="R416" i="2"/>
  <c r="X440" i="2" l="1"/>
  <c r="T441" i="2"/>
  <c r="AB440" i="2"/>
  <c r="R419" i="2"/>
  <c r="Z418" i="2"/>
  <c r="V418" i="2"/>
  <c r="V440" i="2"/>
  <c r="R441" i="2"/>
  <c r="Z441" i="2"/>
  <c r="T440" i="2"/>
  <c r="X418" i="2"/>
  <c r="Z419" i="2"/>
  <c r="AB441" i="2"/>
  <c r="R418" i="2"/>
  <c r="T419" i="2"/>
  <c r="X419" i="2"/>
  <c r="Z440" i="2"/>
  <c r="R440" i="2"/>
  <c r="X441" i="2"/>
  <c r="T418" i="2"/>
  <c r="AB419" i="2"/>
  <c r="V419" i="2"/>
  <c r="AB418" i="2"/>
  <c r="V441" i="2"/>
  <c r="C222" i="2"/>
  <c r="C217" i="2"/>
  <c r="C212" i="2"/>
  <c r="J210" i="2"/>
  <c r="H210" i="2"/>
  <c r="C207" i="2"/>
  <c r="J204" i="2"/>
  <c r="H204" i="2"/>
  <c r="H176" i="2"/>
  <c r="J176" i="2"/>
  <c r="H212" i="2" l="1"/>
  <c r="H213" i="2"/>
  <c r="C194" i="2"/>
  <c r="C189" i="2"/>
  <c r="C184" i="2"/>
  <c r="J182" i="2"/>
  <c r="H182" i="2"/>
  <c r="C179" i="2"/>
  <c r="J146" i="2"/>
  <c r="H146" i="2"/>
  <c r="J144" i="2"/>
  <c r="J143" i="2"/>
  <c r="H144" i="2"/>
  <c r="H143" i="2"/>
  <c r="C166" i="2"/>
  <c r="C161" i="2"/>
  <c r="C156" i="2"/>
  <c r="C151" i="2"/>
  <c r="H184" i="2" l="1"/>
  <c r="H185" i="2"/>
  <c r="C146" i="2"/>
  <c r="H152" i="2" s="1"/>
  <c r="H149" i="2"/>
  <c r="J149" i="2"/>
  <c r="H151" i="2" l="1"/>
  <c r="J57" i="2"/>
  <c r="J56" i="2"/>
  <c r="H57" i="2"/>
  <c r="H56" i="2"/>
  <c r="H65" i="2" l="1"/>
  <c r="H64" i="2"/>
  <c r="H62" i="2"/>
  <c r="J62" i="2"/>
</calcChain>
</file>

<file path=xl/sharedStrings.xml><?xml version="1.0" encoding="utf-8"?>
<sst xmlns="http://schemas.openxmlformats.org/spreadsheetml/2006/main" count="2373" uniqueCount="95">
  <si>
    <t>Trial 1</t>
  </si>
  <si>
    <t>Relative LT50</t>
  </si>
  <si>
    <t>Trial 2</t>
  </si>
  <si>
    <t>Trial 3</t>
  </si>
  <si>
    <t>animals</t>
  </si>
  <si>
    <t>plates</t>
  </si>
  <si>
    <t>relative LT50</t>
  </si>
  <si>
    <t>Replicates</t>
  </si>
  <si>
    <t>Trial 4</t>
  </si>
  <si>
    <t>Trial 5</t>
  </si>
  <si>
    <t>Trial 6</t>
  </si>
  <si>
    <t>Trial 7</t>
  </si>
  <si>
    <t>daf-16 (mgDf47)</t>
  </si>
  <si>
    <t xml:space="preserve">N2 </t>
  </si>
  <si>
    <t xml:space="preserve">Average </t>
  </si>
  <si>
    <t xml:space="preserve">lifespan </t>
  </si>
  <si>
    <t>LT50</t>
  </si>
  <si>
    <t>Q1</t>
  </si>
  <si>
    <t>Q3</t>
  </si>
  <si>
    <t>Lifespan</t>
  </si>
  <si>
    <t>Std. Dev.</t>
  </si>
  <si>
    <t>Averages</t>
  </si>
  <si>
    <r>
      <t xml:space="preserve">daf-16 (mgDf47) </t>
    </r>
    <r>
      <rPr>
        <b/>
        <sz val="14"/>
        <color theme="1"/>
        <rFont val="Helvetica"/>
        <family val="2"/>
      </rPr>
      <t>vs. N2 at L4</t>
    </r>
  </si>
  <si>
    <t>p value</t>
  </si>
  <si>
    <t>IQR</t>
  </si>
  <si>
    <r>
      <t xml:space="preserve">daf-16 (mgDf47) </t>
    </r>
    <r>
      <rPr>
        <b/>
        <sz val="14"/>
        <color theme="1"/>
        <rFont val="Helvetica"/>
        <family val="2"/>
      </rPr>
      <t>vs. N2 at D3</t>
    </r>
  </si>
  <si>
    <r>
      <t xml:space="preserve">daf-16 (mgDf47) </t>
    </r>
    <r>
      <rPr>
        <b/>
        <sz val="14"/>
        <color theme="1"/>
        <rFont val="Helvetica"/>
        <family val="2"/>
      </rPr>
      <t>vs. N2 at D6</t>
    </r>
  </si>
  <si>
    <r>
      <t xml:space="preserve">daf-16 (mgDf47) </t>
    </r>
    <r>
      <rPr>
        <b/>
        <sz val="14"/>
        <color theme="1"/>
        <rFont val="Helvetica"/>
        <family val="2"/>
      </rPr>
      <t>vs. N2 at D9</t>
    </r>
  </si>
  <si>
    <r>
      <rPr>
        <b/>
        <sz val="14"/>
        <color theme="1"/>
        <rFont val="Helvetica"/>
        <family val="2"/>
      </rPr>
      <t xml:space="preserve">RNAi of </t>
    </r>
    <r>
      <rPr>
        <b/>
        <i/>
        <sz val="14"/>
        <color theme="1"/>
        <rFont val="Helvetica"/>
        <family val="2"/>
      </rPr>
      <t>daf-16</t>
    </r>
    <r>
      <rPr>
        <b/>
        <sz val="14"/>
        <color theme="1"/>
        <rFont val="Helvetica"/>
        <family val="2"/>
      </rPr>
      <t xml:space="preserve"> isoforms vs. L4440 at L4</t>
    </r>
  </si>
  <si>
    <r>
      <t xml:space="preserve">daf-16 </t>
    </r>
    <r>
      <rPr>
        <b/>
        <sz val="12"/>
        <color theme="1"/>
        <rFont val="Helvetica"/>
        <family val="2"/>
      </rPr>
      <t>total</t>
    </r>
  </si>
  <si>
    <t xml:space="preserve">daf-16a </t>
  </si>
  <si>
    <t>daf-16b</t>
  </si>
  <si>
    <t>L4440</t>
  </si>
  <si>
    <t>daf-16af</t>
  </si>
  <si>
    <t>daf-16abf</t>
  </si>
  <si>
    <t>daf-16df</t>
  </si>
  <si>
    <r>
      <rPr>
        <b/>
        <sz val="14"/>
        <color theme="1"/>
        <rFont val="Helvetica"/>
        <family val="2"/>
      </rPr>
      <t xml:space="preserve">RNAi of </t>
    </r>
    <r>
      <rPr>
        <b/>
        <i/>
        <sz val="14"/>
        <color theme="1"/>
        <rFont val="Helvetica"/>
        <family val="2"/>
      </rPr>
      <t>daf-16</t>
    </r>
    <r>
      <rPr>
        <b/>
        <sz val="14"/>
        <color theme="1"/>
        <rFont val="Helvetica"/>
        <family val="2"/>
      </rPr>
      <t xml:space="preserve"> isoforms vs. L4440 at D6</t>
    </r>
  </si>
  <si>
    <t>daf-16 total</t>
  </si>
  <si>
    <r>
      <rPr>
        <b/>
        <sz val="14"/>
        <color theme="1"/>
        <rFont val="Helvetica"/>
        <family val="2"/>
      </rPr>
      <t xml:space="preserve">RNAi of </t>
    </r>
    <r>
      <rPr>
        <b/>
        <i/>
        <sz val="14"/>
        <color theme="1"/>
        <rFont val="Helvetica"/>
        <family val="2"/>
      </rPr>
      <t>smk-1</t>
    </r>
    <r>
      <rPr>
        <b/>
        <sz val="14"/>
        <color theme="1"/>
        <rFont val="Helvetica"/>
        <family val="2"/>
      </rPr>
      <t xml:space="preserve"> vs. L4440 at L4</t>
    </r>
  </si>
  <si>
    <t>smk-1</t>
  </si>
  <si>
    <r>
      <rPr>
        <b/>
        <sz val="14"/>
        <color theme="1"/>
        <rFont val="Helvetica"/>
        <family val="2"/>
      </rPr>
      <t xml:space="preserve">RNAi of </t>
    </r>
    <r>
      <rPr>
        <b/>
        <i/>
        <sz val="14"/>
        <color theme="1"/>
        <rFont val="Helvetica"/>
        <family val="2"/>
      </rPr>
      <t>smk-1</t>
    </r>
    <r>
      <rPr>
        <b/>
        <sz val="14"/>
        <color theme="1"/>
        <rFont val="Helvetica"/>
        <family val="2"/>
      </rPr>
      <t xml:space="preserve"> vs. L4440 at D6</t>
    </r>
  </si>
  <si>
    <t>daf-16</t>
  </si>
  <si>
    <r>
      <t xml:space="preserve">daf-16 (mgDf47) </t>
    </r>
    <r>
      <rPr>
        <b/>
        <sz val="14"/>
        <color theme="1"/>
        <rFont val="Helvetica"/>
        <family val="2"/>
      </rPr>
      <t>vs. N2 at D1</t>
    </r>
  </si>
  <si>
    <r>
      <t xml:space="preserve">daf-16 (mgDf47) </t>
    </r>
    <r>
      <rPr>
        <b/>
        <sz val="14"/>
        <color theme="1"/>
        <rFont val="Helvetica"/>
        <family val="2"/>
      </rPr>
      <t>vs. N2 at D2</t>
    </r>
  </si>
  <si>
    <t>Figure 2A data</t>
  </si>
  <si>
    <t>Figure 2B data</t>
  </si>
  <si>
    <t>Figure 2C data</t>
  </si>
  <si>
    <t>Figure 2D data</t>
  </si>
  <si>
    <t>Figure 2E data</t>
  </si>
  <si>
    <t>Figure 2F data</t>
  </si>
  <si>
    <t>Figure 6A data</t>
  </si>
  <si>
    <t>Figure 6B data</t>
  </si>
  <si>
    <t>Figure 8B data</t>
  </si>
  <si>
    <t>Figure 8C data</t>
  </si>
  <si>
    <t>Figure 1A data</t>
  </si>
  <si>
    <r>
      <t xml:space="preserve">pmk-1(km25), daf-16(mgDf47), pmk-1(km25);daf-16(mgDf47) </t>
    </r>
    <r>
      <rPr>
        <b/>
        <sz val="14"/>
        <color theme="1"/>
        <rFont val="Helvetica"/>
        <family val="2"/>
      </rPr>
      <t>vs. N2 at L4</t>
    </r>
  </si>
  <si>
    <t>pmk-1(km25)</t>
  </si>
  <si>
    <t>daf-16(mgDf47)</t>
  </si>
  <si>
    <t>pmk-1(km25);daf-16(mgDf47)</t>
  </si>
  <si>
    <t>Figure 1B data</t>
  </si>
  <si>
    <r>
      <t xml:space="preserve">pmk-1(km25), daf-16(mgDf47), pmk-1(km25);daf-16(mgDf47) </t>
    </r>
    <r>
      <rPr>
        <b/>
        <sz val="14"/>
        <color theme="1"/>
        <rFont val="Helvetica"/>
        <family val="2"/>
      </rPr>
      <t>vs. N2 at D6</t>
    </r>
  </si>
  <si>
    <t>Figure 3A data</t>
  </si>
  <si>
    <t>Figure 3C data</t>
  </si>
  <si>
    <t>Figure 3B data</t>
  </si>
  <si>
    <r>
      <t xml:space="preserve">daf-2(e1368), daf-2(1370) </t>
    </r>
    <r>
      <rPr>
        <b/>
        <sz val="14"/>
        <color theme="1"/>
        <rFont val="Helvetica"/>
        <family val="2"/>
      </rPr>
      <t>vs. N2 at L4</t>
    </r>
  </si>
  <si>
    <r>
      <t xml:space="preserve">daf-2(e1368), daf-2(1370) </t>
    </r>
    <r>
      <rPr>
        <b/>
        <sz val="14"/>
        <color theme="1"/>
        <rFont val="Helvetica"/>
        <family val="2"/>
      </rPr>
      <t>vs. N2 at D3</t>
    </r>
  </si>
  <si>
    <r>
      <t xml:space="preserve">daf-2(e1368), daf-2(1370) </t>
    </r>
    <r>
      <rPr>
        <b/>
        <sz val="14"/>
        <color theme="1"/>
        <rFont val="Helvetica"/>
        <family val="2"/>
      </rPr>
      <t>vs. N2 at D6</t>
    </r>
  </si>
  <si>
    <t>daf-2(e1368)</t>
  </si>
  <si>
    <t>daf-2(e1370)</t>
  </si>
  <si>
    <t>Figure 4A data</t>
  </si>
  <si>
    <t>Figure 4B data</t>
  </si>
  <si>
    <t>Figure 4C data</t>
  </si>
  <si>
    <t>Figure 4D data</t>
  </si>
  <si>
    <t>Figure 4E data</t>
  </si>
  <si>
    <r>
      <rPr>
        <b/>
        <sz val="14"/>
        <color theme="1"/>
        <rFont val="Helvetica"/>
        <family val="2"/>
      </rPr>
      <t>HT1889, CF1407, RX87 and TJ356</t>
    </r>
    <r>
      <rPr>
        <b/>
        <i/>
        <sz val="14"/>
        <color theme="1"/>
        <rFont val="Helvetica"/>
        <family val="2"/>
      </rPr>
      <t xml:space="preserve"> </t>
    </r>
    <r>
      <rPr>
        <b/>
        <sz val="14"/>
        <color theme="1"/>
        <rFont val="Helvetica"/>
        <family val="2"/>
      </rPr>
      <t>vs. N2 at L4</t>
    </r>
  </si>
  <si>
    <t>HT1889</t>
  </si>
  <si>
    <t>CF1407</t>
  </si>
  <si>
    <t>RX87</t>
  </si>
  <si>
    <t>TJ356</t>
  </si>
  <si>
    <t>HT1889, CF1407, RX87 and TJ356 vs. N2 at D6</t>
  </si>
  <si>
    <t>Figure 8D data</t>
  </si>
  <si>
    <r>
      <rPr>
        <b/>
        <sz val="14"/>
        <color theme="1"/>
        <rFont val="Helvetica"/>
        <family val="2"/>
      </rPr>
      <t xml:space="preserve">RNAi of </t>
    </r>
    <r>
      <rPr>
        <b/>
        <i/>
        <sz val="14"/>
        <color theme="1"/>
        <rFont val="Helvetica"/>
        <family val="2"/>
      </rPr>
      <t>daf-16</t>
    </r>
    <r>
      <rPr>
        <b/>
        <sz val="14"/>
        <color theme="1"/>
        <rFont val="Helvetica"/>
        <family val="2"/>
      </rPr>
      <t xml:space="preserve"> or </t>
    </r>
    <r>
      <rPr>
        <b/>
        <i/>
        <sz val="14"/>
        <color theme="1"/>
        <rFont val="Helvetica"/>
        <family val="2"/>
      </rPr>
      <t>smk-1</t>
    </r>
    <r>
      <rPr>
        <b/>
        <sz val="14"/>
        <color theme="1"/>
        <rFont val="Helvetica"/>
        <family val="2"/>
      </rPr>
      <t xml:space="preserve"> in N2 vs. L4440 at L4</t>
    </r>
  </si>
  <si>
    <t xml:space="preserve">L4440 </t>
  </si>
  <si>
    <r>
      <rPr>
        <b/>
        <sz val="14"/>
        <color theme="1"/>
        <rFont val="Helvetica"/>
        <family val="2"/>
      </rPr>
      <t xml:space="preserve">RNAi of </t>
    </r>
    <r>
      <rPr>
        <b/>
        <i/>
        <sz val="14"/>
        <color theme="1"/>
        <rFont val="Helvetica"/>
        <family val="2"/>
      </rPr>
      <t>daf-16</t>
    </r>
    <r>
      <rPr>
        <b/>
        <sz val="14"/>
        <color theme="1"/>
        <rFont val="Helvetica"/>
        <family val="2"/>
      </rPr>
      <t xml:space="preserve"> or </t>
    </r>
    <r>
      <rPr>
        <b/>
        <i/>
        <sz val="14"/>
        <color theme="1"/>
        <rFont val="Helvetica"/>
        <family val="2"/>
      </rPr>
      <t>smk-1</t>
    </r>
    <r>
      <rPr>
        <b/>
        <sz val="14"/>
        <color theme="1"/>
        <rFont val="Helvetica"/>
        <family val="2"/>
      </rPr>
      <t xml:space="preserve"> in N2 vs. L4440 at D6</t>
    </r>
  </si>
  <si>
    <t>Figure 8E data</t>
  </si>
  <si>
    <r>
      <rPr>
        <b/>
        <sz val="14"/>
        <color theme="1"/>
        <rFont val="Helvetica"/>
        <family val="2"/>
      </rPr>
      <t xml:space="preserve">RNAi of </t>
    </r>
    <r>
      <rPr>
        <b/>
        <i/>
        <sz val="14"/>
        <color theme="1"/>
        <rFont val="Helvetica"/>
        <family val="2"/>
      </rPr>
      <t>daf-16</t>
    </r>
    <r>
      <rPr>
        <b/>
        <sz val="14"/>
        <color theme="1"/>
        <rFont val="Helvetica"/>
        <family val="2"/>
      </rPr>
      <t xml:space="preserve"> or </t>
    </r>
    <r>
      <rPr>
        <b/>
        <i/>
        <sz val="14"/>
        <color theme="1"/>
        <rFont val="Helvetica"/>
        <family val="2"/>
      </rPr>
      <t>smk-1</t>
    </r>
    <r>
      <rPr>
        <b/>
        <sz val="14"/>
        <color theme="1"/>
        <rFont val="Helvetica"/>
        <family val="2"/>
      </rPr>
      <t xml:space="preserve"> in </t>
    </r>
    <r>
      <rPr>
        <b/>
        <i/>
        <sz val="14"/>
        <color theme="1"/>
        <rFont val="Helvetica"/>
        <family val="2"/>
      </rPr>
      <t>daf-16(mgDf47)</t>
    </r>
    <r>
      <rPr>
        <b/>
        <sz val="14"/>
        <color theme="1"/>
        <rFont val="Helvetica"/>
        <family val="2"/>
      </rPr>
      <t xml:space="preserve">  vs. L4440 at L4</t>
    </r>
  </si>
  <si>
    <r>
      <rPr>
        <b/>
        <sz val="14"/>
        <color theme="1"/>
        <rFont val="Helvetica"/>
        <family val="2"/>
      </rPr>
      <t xml:space="preserve">RNAi of </t>
    </r>
    <r>
      <rPr>
        <b/>
        <i/>
        <sz val="14"/>
        <color theme="1"/>
        <rFont val="Helvetica"/>
        <family val="2"/>
      </rPr>
      <t>daf-16</t>
    </r>
    <r>
      <rPr>
        <b/>
        <sz val="14"/>
        <color theme="1"/>
        <rFont val="Helvetica"/>
        <family val="2"/>
      </rPr>
      <t xml:space="preserve"> or</t>
    </r>
    <r>
      <rPr>
        <b/>
        <i/>
        <sz val="14"/>
        <color theme="1"/>
        <rFont val="Helvetica"/>
        <family val="2"/>
      </rPr>
      <t xml:space="preserve"> smk-1</t>
    </r>
    <r>
      <rPr>
        <b/>
        <sz val="14"/>
        <color theme="1"/>
        <rFont val="Helvetica"/>
        <family val="2"/>
      </rPr>
      <t xml:space="preserve"> in </t>
    </r>
    <r>
      <rPr>
        <b/>
        <i/>
        <sz val="14"/>
        <color theme="1"/>
        <rFont val="Helvetica"/>
        <family val="2"/>
      </rPr>
      <t>daf-16(mgDf47)</t>
    </r>
    <r>
      <rPr>
        <b/>
        <sz val="14"/>
        <color theme="1"/>
        <rFont val="Helvetica"/>
        <family val="2"/>
      </rPr>
      <t xml:space="preserve">  vs. L4440 at D6</t>
    </r>
  </si>
  <si>
    <t>Figure 8F data</t>
  </si>
  <si>
    <r>
      <rPr>
        <b/>
        <sz val="14"/>
        <color theme="1"/>
        <rFont val="Helvetica"/>
        <family val="2"/>
      </rPr>
      <t xml:space="preserve">RNAi of </t>
    </r>
    <r>
      <rPr>
        <b/>
        <i/>
        <sz val="14"/>
        <color theme="1"/>
        <rFont val="Helvetica"/>
        <family val="2"/>
      </rPr>
      <t>daf-16</t>
    </r>
    <r>
      <rPr>
        <b/>
        <sz val="14"/>
        <color theme="1"/>
        <rFont val="Helvetica"/>
        <family val="2"/>
      </rPr>
      <t xml:space="preserve"> or </t>
    </r>
    <r>
      <rPr>
        <b/>
        <i/>
        <sz val="14"/>
        <color theme="1"/>
        <rFont val="Helvetica"/>
        <family val="2"/>
      </rPr>
      <t>smk-1</t>
    </r>
    <r>
      <rPr>
        <b/>
        <sz val="14"/>
        <color theme="1"/>
        <rFont val="Helvetica"/>
        <family val="2"/>
      </rPr>
      <t xml:space="preserve"> in TJ356 vs. L4440 at L4</t>
    </r>
  </si>
  <si>
    <t>Figure 8G data</t>
  </si>
  <si>
    <r>
      <rPr>
        <b/>
        <sz val="14"/>
        <color theme="1"/>
        <rFont val="Helvetica"/>
        <family val="2"/>
      </rPr>
      <t xml:space="preserve">RNAi of </t>
    </r>
    <r>
      <rPr>
        <b/>
        <i/>
        <sz val="14"/>
        <color theme="1"/>
        <rFont val="Helvetica"/>
        <family val="2"/>
      </rPr>
      <t>daf-16</t>
    </r>
    <r>
      <rPr>
        <b/>
        <sz val="14"/>
        <color theme="1"/>
        <rFont val="Helvetica"/>
        <family val="2"/>
      </rPr>
      <t xml:space="preserve"> or </t>
    </r>
    <r>
      <rPr>
        <b/>
        <i/>
        <sz val="14"/>
        <color theme="1"/>
        <rFont val="Helvetica"/>
        <family val="2"/>
      </rPr>
      <t>smk-1</t>
    </r>
    <r>
      <rPr>
        <b/>
        <sz val="14"/>
        <color theme="1"/>
        <rFont val="Helvetica"/>
        <family val="2"/>
      </rPr>
      <t xml:space="preserve"> in TJ356 vs. L4440 at D6</t>
    </r>
  </si>
  <si>
    <r>
      <rPr>
        <b/>
        <sz val="14"/>
        <color theme="1"/>
        <rFont val="Helvetica"/>
        <family val="2"/>
      </rPr>
      <t xml:space="preserve">RNAi of </t>
    </r>
    <r>
      <rPr>
        <b/>
        <i/>
        <sz val="14"/>
        <color theme="1"/>
        <rFont val="Helvetica"/>
        <family val="2"/>
      </rPr>
      <t>daf-16</t>
    </r>
    <r>
      <rPr>
        <b/>
        <sz val="14"/>
        <color theme="1"/>
        <rFont val="Helvetica"/>
        <family val="2"/>
      </rPr>
      <t xml:space="preserve"> initiated at L1 and infected at L4 vs. L4440 </t>
    </r>
  </si>
  <si>
    <r>
      <t xml:space="preserve">RNAi of </t>
    </r>
    <r>
      <rPr>
        <b/>
        <i/>
        <sz val="14"/>
        <color theme="1"/>
        <rFont val="Helvetica"/>
        <family val="2"/>
      </rPr>
      <t>daf-16</t>
    </r>
    <r>
      <rPr>
        <b/>
        <sz val="14"/>
        <color theme="1"/>
        <rFont val="Helvetica"/>
        <family val="2"/>
      </rPr>
      <t xml:space="preserve"> initiated at L1 and infected at D6 vs. L4440 </t>
    </r>
  </si>
  <si>
    <r>
      <t xml:space="preserve">RNAi of </t>
    </r>
    <r>
      <rPr>
        <b/>
        <i/>
        <sz val="14"/>
        <color theme="1"/>
        <rFont val="Helvetica"/>
        <family val="2"/>
      </rPr>
      <t>daf-16</t>
    </r>
    <r>
      <rPr>
        <b/>
        <sz val="14"/>
        <color theme="1"/>
        <rFont val="Helvetica"/>
        <family val="2"/>
      </rPr>
      <t xml:space="preserve"> initiated at D4 and infected at D6 vs. L4440 </t>
    </r>
  </si>
  <si>
    <r>
      <rPr>
        <b/>
        <sz val="12"/>
        <color theme="1"/>
        <rFont val="Helvetica"/>
        <family val="2"/>
      </rPr>
      <t xml:space="preserve">Table S3. </t>
    </r>
    <r>
      <rPr>
        <sz val="12"/>
        <color theme="1"/>
        <rFont val="Helvetica"/>
        <family val="2"/>
      </rPr>
      <t xml:space="preserve">Experimental details and statistical analyses of </t>
    </r>
    <r>
      <rPr>
        <i/>
        <sz val="12"/>
        <color theme="1"/>
        <rFont val="Helvetica"/>
        <family val="2"/>
      </rPr>
      <t>P. aeruginosa</t>
    </r>
    <r>
      <rPr>
        <sz val="12"/>
        <color theme="1"/>
        <rFont val="Helvetica"/>
        <family val="2"/>
      </rPr>
      <t xml:space="preserve"> infection assays. For each surival curve depicted in the figures, corresponding information regarding the number of animals in each replicate, their maximum lifespan and their median lifespan (LT50) is provided. Relative LT50 was calculated by dividing the LT50 of an experimental group (mutant or RNAi-treated animals) by the LT50 of the corresponding control group. Compiled data for all replicates for a particular experiment are provided in the Averages section of each entry, which also includes statistical analyses. Lifespan and LT50 are presented in units of hours. p-values were determined using one-sample t-test. Std. dev., standard deviation; Q1, first quartile; Q3, third quartile; IQR, interquartile range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</si>
</sst>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font>
      <sz val="12"/>
      <color theme="1"/>
      <name val="Calibri"/>
      <family val="2"/>
      <scheme val="minor"/>
    </font>
    <font>
      <sz val="12"/>
      <color theme="1"/>
      <name val="Helvetica"/>
      <family val="2"/>
    </font>
    <font>
      <b/>
      <sz val="14"/>
      <color theme="1"/>
      <name val="Helvetica"/>
      <family val="2"/>
    </font>
    <font>
      <b/>
      <sz val="12"/>
      <color theme="1"/>
      <name val="Helvetica"/>
      <family val="2"/>
    </font>
    <font>
      <b/>
      <i/>
      <sz val="14"/>
      <color theme="1"/>
      <name val="Helvetica"/>
      <family val="2"/>
    </font>
    <font>
      <b/>
      <i/>
      <sz val="12"/>
      <color theme="1"/>
      <name val="Helvetica"/>
      <family val="2"/>
    </font>
    <font>
      <b/>
      <i/>
      <sz val="10"/>
      <color theme="1"/>
      <name val="Helvetica"/>
      <family val="2"/>
    </font>
    <font>
      <i/>
      <sz val="12"/>
      <color theme="1"/>
      <name val="Helvetica"/>
      <family val="2"/>
    </font>
  </fonts>
  <fills count="2">
    <fill>
      <patternFill patternType="none"/>
    </fill>
    <fill>
      <patternFill patternType="gray125"/>
    </fill>
  </fills>
  <borders count="64">
    <border>
      <left/>
      <right/>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medium">
        <color theme="1"/>
      </right>
      <top/>
      <bottom/>
      <diagonal/>
    </border>
    <border>
      <left style="medium">
        <color theme="1"/>
      </left>
      <right/>
      <top/>
      <bottom/>
      <diagonal/>
    </border>
    <border>
      <left style="thin">
        <color theme="1"/>
      </left>
      <right/>
      <top style="thin">
        <color theme="1"/>
      </top>
      <bottom style="thin">
        <color theme="1"/>
      </bottom>
      <diagonal/>
    </border>
    <border>
      <left style="medium">
        <color theme="1"/>
      </left>
      <right style="thin">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diagonal/>
    </border>
    <border>
      <left style="medium">
        <color theme="1"/>
      </left>
      <right style="thin">
        <color theme="1"/>
      </right>
      <top/>
      <bottom/>
      <diagonal/>
    </border>
    <border>
      <left/>
      <right style="medium">
        <color theme="1"/>
      </right>
      <top style="thin">
        <color theme="1"/>
      </top>
      <bottom style="thin">
        <color theme="1"/>
      </bottom>
      <diagonal/>
    </border>
    <border>
      <left/>
      <right/>
      <top/>
      <bottom style="thin">
        <color theme="1"/>
      </bottom>
      <diagonal/>
    </border>
    <border>
      <left/>
      <right style="medium">
        <color theme="1"/>
      </right>
      <top/>
      <bottom style="thin">
        <color theme="1"/>
      </bottom>
      <diagonal/>
    </border>
    <border>
      <left style="thin">
        <color theme="1"/>
      </left>
      <right style="medium">
        <color theme="1"/>
      </right>
      <top style="thin">
        <color theme="1"/>
      </top>
      <bottom/>
      <diagonal/>
    </border>
    <border>
      <left style="medium">
        <color theme="1"/>
      </left>
      <right/>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medium">
        <color theme="1"/>
      </left>
      <right style="thin">
        <color theme="1"/>
      </right>
      <top/>
      <bottom style="medium">
        <color theme="1"/>
      </bottom>
      <diagonal/>
    </border>
    <border>
      <left style="medium">
        <color theme="1"/>
      </left>
      <right/>
      <top style="thin">
        <color theme="1"/>
      </top>
      <bottom style="thin">
        <color theme="1"/>
      </bottom>
      <diagonal/>
    </border>
    <border>
      <left style="medium">
        <color auto="1"/>
      </left>
      <right/>
      <top/>
      <bottom/>
      <diagonal/>
    </border>
    <border>
      <left style="thin">
        <color theme="1"/>
      </left>
      <right/>
      <top style="medium">
        <color theme="1"/>
      </top>
      <bottom style="medium">
        <color theme="1"/>
      </bottom>
      <diagonal/>
    </border>
    <border>
      <left/>
      <right style="thin">
        <color theme="1"/>
      </right>
      <top style="medium">
        <color theme="1"/>
      </top>
      <bottom style="medium">
        <color theme="1"/>
      </bottom>
      <diagonal/>
    </border>
    <border>
      <left style="thin">
        <color theme="1"/>
      </left>
      <right style="medium">
        <color auto="1"/>
      </right>
      <top style="medium">
        <color theme="1"/>
      </top>
      <bottom style="medium">
        <color theme="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theme="1"/>
      </left>
      <right/>
      <top style="thin">
        <color theme="1"/>
      </top>
      <bottom/>
      <diagonal/>
    </border>
    <border>
      <left/>
      <right style="medium">
        <color auto="1"/>
      </right>
      <top style="thin">
        <color theme="1"/>
      </top>
      <bottom/>
      <diagonal/>
    </border>
    <border>
      <left/>
      <right style="medium">
        <color auto="1"/>
      </right>
      <top/>
      <bottom/>
      <diagonal/>
    </border>
    <border>
      <left/>
      <right style="medium">
        <color auto="1"/>
      </right>
      <top/>
      <bottom style="medium">
        <color theme="1"/>
      </bottom>
      <diagonal/>
    </border>
    <border>
      <left style="thin">
        <color theme="1"/>
      </left>
      <right style="medium">
        <color theme="1"/>
      </right>
      <top/>
      <bottom style="medium">
        <color theme="1"/>
      </bottom>
      <diagonal/>
    </border>
    <border>
      <left/>
      <right/>
      <top style="thin">
        <color theme="1"/>
      </top>
      <bottom style="thin">
        <color theme="1"/>
      </bottom>
      <diagonal/>
    </border>
    <border>
      <left style="thin">
        <color indexed="64"/>
      </left>
      <right style="medium">
        <color indexed="64"/>
      </right>
      <top style="thin">
        <color indexed="64"/>
      </top>
      <bottom style="thin">
        <color indexed="64"/>
      </bottom>
      <diagonal/>
    </border>
    <border>
      <left/>
      <right style="medium">
        <color indexed="64"/>
      </right>
      <top/>
      <bottom style="thin">
        <color theme="1"/>
      </bottom>
      <diagonal/>
    </border>
    <border>
      <left style="medium">
        <color theme="1"/>
      </left>
      <right/>
      <top style="medium">
        <color theme="1"/>
      </top>
      <bottom style="thin">
        <color theme="1"/>
      </bottom>
      <diagonal/>
    </border>
    <border>
      <left/>
      <right style="medium">
        <color theme="1"/>
      </right>
      <top style="medium">
        <color theme="1"/>
      </top>
      <bottom style="thin">
        <color theme="1"/>
      </bottom>
      <diagonal/>
    </border>
    <border>
      <left/>
      <right style="thin">
        <color theme="1"/>
      </right>
      <top style="thin">
        <color theme="1"/>
      </top>
      <bottom style="medium">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medium">
        <color theme="1"/>
      </bottom>
      <diagonal/>
    </border>
    <border>
      <left/>
      <right style="thin">
        <color theme="1"/>
      </right>
      <top style="thin">
        <color theme="1"/>
      </top>
      <bottom/>
      <diagonal/>
    </border>
    <border>
      <left style="medium">
        <color theme="1"/>
      </left>
      <right style="thin">
        <color theme="1"/>
      </right>
      <top style="medium">
        <color theme="1"/>
      </top>
      <bottom style="medium">
        <color theme="1"/>
      </bottom>
      <diagonal/>
    </border>
    <border>
      <left/>
      <right style="medium">
        <color theme="1"/>
      </right>
      <top/>
      <bottom style="medium">
        <color theme="1"/>
      </bottom>
      <diagonal/>
    </border>
    <border>
      <left/>
      <right style="medium">
        <color theme="1"/>
      </right>
      <top style="thin">
        <color theme="1"/>
      </top>
      <bottom/>
      <diagonal/>
    </border>
    <border>
      <left/>
      <right style="medium">
        <color theme="1"/>
      </right>
      <top/>
      <bottom/>
      <diagonal/>
    </border>
    <border>
      <left/>
      <right style="thin">
        <color theme="1"/>
      </right>
      <top/>
      <bottom style="thin">
        <color theme="1"/>
      </bottom>
      <diagonal/>
    </border>
    <border>
      <left style="thin">
        <color theme="1"/>
      </left>
      <right style="medium">
        <color theme="1"/>
      </right>
      <top style="medium">
        <color theme="1"/>
      </top>
      <bottom style="thin">
        <color theme="1"/>
      </bottom>
      <diagonal/>
    </border>
    <border>
      <left style="thin">
        <color indexed="64"/>
      </left>
      <right style="medium">
        <color theme="1"/>
      </right>
      <top style="thin">
        <color indexed="64"/>
      </top>
      <bottom style="thin">
        <color indexed="64"/>
      </bottom>
      <diagonal/>
    </border>
    <border>
      <left style="thin">
        <color theme="1"/>
      </left>
      <right style="medium">
        <color theme="1"/>
      </right>
      <top style="thin">
        <color indexed="64"/>
      </top>
      <bottom style="thin">
        <color theme="1"/>
      </bottom>
      <diagonal/>
    </border>
    <border>
      <left style="thin">
        <color theme="1"/>
      </left>
      <right style="medium">
        <color theme="1"/>
      </right>
      <top/>
      <bottom/>
      <diagonal/>
    </border>
    <border>
      <left style="thin">
        <color indexed="64"/>
      </left>
      <right style="thin">
        <color indexed="64"/>
      </right>
      <top style="thin">
        <color indexed="64"/>
      </top>
      <bottom style="thin">
        <color indexed="64"/>
      </bottom>
      <diagonal/>
    </border>
    <border>
      <left style="medium">
        <color theme="1"/>
      </left>
      <right/>
      <top/>
      <bottom style="thin">
        <color theme="1"/>
      </bottom>
      <diagonal/>
    </border>
    <border>
      <left/>
      <right style="thin">
        <color indexed="64"/>
      </right>
      <top style="thin">
        <color indexed="64"/>
      </top>
      <bottom style="thin">
        <color indexed="64"/>
      </bottom>
      <diagonal/>
    </border>
  </borders>
  <cellStyleXfs count="1">
    <xf numFmtId="0" fontId="0" fillId="0" borderId="0"/>
  </cellStyleXfs>
  <cellXfs count="105">
    <xf numFmtId="0" fontId="0" fillId="0" borderId="0" xfId="0"/>
    <xf numFmtId="0" fontId="1" fillId="0" borderId="0" xfId="0" applyFont="1"/>
    <xf numFmtId="0" fontId="1" fillId="0" borderId="1" xfId="0" applyFont="1" applyBorder="1"/>
    <xf numFmtId="0" fontId="1" fillId="0" borderId="3" xfId="0" applyFont="1" applyBorder="1"/>
    <xf numFmtId="0" fontId="1" fillId="0" borderId="4" xfId="0" applyFont="1" applyBorder="1"/>
    <xf numFmtId="0" fontId="1" fillId="0" borderId="6" xfId="0" applyFont="1" applyBorder="1"/>
    <xf numFmtId="0" fontId="1" fillId="0" borderId="0" xfId="0" applyFont="1" applyBorder="1"/>
    <xf numFmtId="0" fontId="1" fillId="0" borderId="10" xfId="0" applyFont="1" applyBorder="1"/>
    <xf numFmtId="0" fontId="2" fillId="0" borderId="0" xfId="0" applyFont="1" applyAlignment="1">
      <alignment vertical="center"/>
    </xf>
    <xf numFmtId="0" fontId="1" fillId="0" borderId="12" xfId="0" applyFont="1" applyBorder="1"/>
    <xf numFmtId="0" fontId="1" fillId="0" borderId="13" xfId="0" applyFont="1" applyBorder="1"/>
    <xf numFmtId="164" fontId="1" fillId="0" borderId="3" xfId="0" applyNumberFormat="1" applyFont="1" applyBorder="1"/>
    <xf numFmtId="164" fontId="1" fillId="0" borderId="9" xfId="0" applyNumberFormat="1" applyFont="1" applyBorder="1"/>
    <xf numFmtId="0" fontId="3" fillId="0" borderId="7" xfId="0" applyFont="1" applyBorder="1" applyAlignment="1">
      <alignment horizontal="center" vertical="center"/>
    </xf>
    <xf numFmtId="0" fontId="1" fillId="0" borderId="19" xfId="0" applyFont="1" applyBorder="1"/>
    <xf numFmtId="0" fontId="1" fillId="0" borderId="5" xfId="0" applyFont="1" applyBorder="1"/>
    <xf numFmtId="0" fontId="1" fillId="0" borderId="2" xfId="0" applyFont="1" applyBorder="1" applyAlignment="1">
      <alignment horizontal="center"/>
    </xf>
    <xf numFmtId="0" fontId="1" fillId="0" borderId="2" xfId="0" applyFont="1" applyBorder="1"/>
    <xf numFmtId="0" fontId="1" fillId="0" borderId="27" xfId="0" applyFont="1" applyBorder="1"/>
    <xf numFmtId="0" fontId="1" fillId="0" borderId="25" xfId="0" applyFont="1" applyBorder="1" applyAlignment="1">
      <alignment horizontal="center"/>
    </xf>
    <xf numFmtId="0" fontId="1" fillId="0" borderId="41" xfId="0" applyFont="1" applyBorder="1"/>
    <xf numFmtId="0" fontId="1" fillId="0" borderId="8" xfId="0" applyFont="1" applyBorder="1" applyAlignment="1">
      <alignment horizontal="center"/>
    </xf>
    <xf numFmtId="0" fontId="1" fillId="0" borderId="9" xfId="0" applyFont="1" applyBorder="1"/>
    <xf numFmtId="0" fontId="1" fillId="0" borderId="42" xfId="0" applyFont="1" applyBorder="1"/>
    <xf numFmtId="0" fontId="1" fillId="0" borderId="43" xfId="0" applyFont="1" applyBorder="1"/>
    <xf numFmtId="0" fontId="1" fillId="0" borderId="44" xfId="0" applyFont="1" applyBorder="1"/>
    <xf numFmtId="0" fontId="1" fillId="0" borderId="8" xfId="0" applyFont="1" applyBorder="1"/>
    <xf numFmtId="0" fontId="1" fillId="0" borderId="47" xfId="0" applyFont="1" applyBorder="1"/>
    <xf numFmtId="0" fontId="1" fillId="0" borderId="51" xfId="0" applyFont="1" applyBorder="1" applyAlignment="1">
      <alignment horizontal="center"/>
    </xf>
    <xf numFmtId="0" fontId="3" fillId="0" borderId="55" xfId="0" applyFont="1" applyBorder="1" applyAlignment="1"/>
    <xf numFmtId="0" fontId="1" fillId="0" borderId="0" xfId="0" applyFont="1" applyBorder="1" applyAlignment="1">
      <alignment horizontal="center" vertical="center"/>
    </xf>
    <xf numFmtId="164" fontId="1" fillId="0" borderId="0" xfId="0" applyNumberFormat="1" applyFont="1" applyBorder="1"/>
    <xf numFmtId="0" fontId="1" fillId="0" borderId="56" xfId="0" applyFont="1" applyBorder="1"/>
    <xf numFmtId="0" fontId="1" fillId="0" borderId="57" xfId="0" applyFont="1" applyBorder="1"/>
    <xf numFmtId="0" fontId="1" fillId="0" borderId="55" xfId="0" applyFont="1" applyBorder="1"/>
    <xf numFmtId="0" fontId="1" fillId="0" borderId="58" xfId="0" applyFont="1" applyBorder="1"/>
    <xf numFmtId="0" fontId="1" fillId="0" borderId="59" xfId="0" applyFont="1" applyBorder="1"/>
    <xf numFmtId="0" fontId="1" fillId="0" borderId="0" xfId="0" applyFont="1" applyBorder="1" applyAlignment="1">
      <alignment horizontal="center"/>
    </xf>
    <xf numFmtId="0" fontId="3" fillId="0" borderId="0" xfId="0" applyFont="1" applyBorder="1" applyAlignment="1">
      <alignment horizontal="center"/>
    </xf>
    <xf numFmtId="0" fontId="3" fillId="0" borderId="0" xfId="0" applyFont="1" applyBorder="1" applyAlignment="1">
      <alignment vertical="center"/>
    </xf>
    <xf numFmtId="0" fontId="3" fillId="0" borderId="0" xfId="0" applyFont="1" applyBorder="1" applyAlignment="1"/>
    <xf numFmtId="0" fontId="1" fillId="0" borderId="60" xfId="0" applyFont="1" applyBorder="1"/>
    <xf numFmtId="0" fontId="1" fillId="0" borderId="48" xfId="0" applyFont="1" applyBorder="1"/>
    <xf numFmtId="0" fontId="1" fillId="0" borderId="61" xfId="0" applyFont="1" applyBorder="1"/>
    <xf numFmtId="0" fontId="1" fillId="0" borderId="63" xfId="0" applyFont="1" applyBorder="1"/>
    <xf numFmtId="0" fontId="1" fillId="0" borderId="3" xfId="0" applyNumberFormat="1" applyFont="1" applyBorder="1"/>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1" xfId="0" applyFont="1" applyBorder="1" applyAlignment="1">
      <alignment horizontal="center" vertical="center"/>
    </xf>
    <xf numFmtId="0" fontId="3" fillId="0" borderId="26" xfId="0" applyFont="1" applyBorder="1" applyAlignment="1">
      <alignment horizontal="center"/>
    </xf>
    <xf numFmtId="0" fontId="3" fillId="0" borderId="16" xfId="0" applyFont="1" applyBorder="1" applyAlignment="1">
      <alignment horizont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5" xfId="0" applyFont="1" applyBorder="1" applyAlignment="1">
      <alignment horizontal="center"/>
    </xf>
    <xf numFmtId="0" fontId="3" fillId="0" borderId="39" xfId="0" applyFont="1" applyBorder="1" applyAlignment="1">
      <alignment horizontal="center"/>
    </xf>
    <xf numFmtId="0" fontId="3" fillId="0" borderId="20" xfId="0" applyFont="1" applyBorder="1" applyAlignment="1">
      <alignment horizontal="center"/>
    </xf>
    <xf numFmtId="0" fontId="3" fillId="0" borderId="40" xfId="0" applyFont="1" applyBorder="1" applyAlignment="1">
      <alignment horizontal="center"/>
    </xf>
    <xf numFmtId="0" fontId="1" fillId="0" borderId="0" xfId="0" applyFont="1" applyAlignment="1">
      <alignment horizontal="left" wrapText="1"/>
    </xf>
    <xf numFmtId="0" fontId="5" fillId="0" borderId="21" xfId="0" applyFont="1" applyBorder="1" applyAlignment="1">
      <alignment horizontal="center" vertical="center"/>
    </xf>
    <xf numFmtId="0" fontId="5" fillId="0" borderId="23" xfId="0" applyFont="1" applyBorder="1" applyAlignment="1">
      <alignment horizontal="center" vertical="center"/>
    </xf>
    <xf numFmtId="0" fontId="5" fillId="0" borderId="29" xfId="0" applyFont="1" applyBorder="1" applyAlignment="1">
      <alignment horizontal="center"/>
    </xf>
    <xf numFmtId="0" fontId="5" fillId="0" borderId="24" xfId="0" applyFont="1" applyBorder="1" applyAlignment="1">
      <alignment horizontal="center"/>
    </xf>
    <xf numFmtId="0" fontId="3" fillId="0" borderId="29" xfId="0" applyFont="1" applyBorder="1" applyAlignment="1">
      <alignment horizontal="center"/>
    </xf>
    <xf numFmtId="0" fontId="3" fillId="0" borderId="24" xfId="0" applyFont="1" applyBorder="1" applyAlignment="1">
      <alignment horizont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42" xfId="0" applyFont="1" applyBorder="1" applyAlignment="1">
      <alignment horizontal="center"/>
    </xf>
    <xf numFmtId="0" fontId="2" fillId="0" borderId="35" xfId="0" applyFont="1" applyBorder="1" applyAlignment="1">
      <alignment horizontal="left"/>
    </xf>
    <xf numFmtId="0" fontId="2" fillId="0" borderId="36" xfId="0" applyFont="1" applyBorder="1" applyAlignment="1">
      <alignment horizontal="left"/>
    </xf>
    <xf numFmtId="0" fontId="4" fillId="0" borderId="33" xfId="0" applyFont="1" applyBorder="1" applyAlignment="1">
      <alignment horizontal="center"/>
    </xf>
    <xf numFmtId="0" fontId="4" fillId="0" borderId="34" xfId="0" applyFont="1" applyBorder="1" applyAlignment="1">
      <alignment horizontal="center"/>
    </xf>
    <xf numFmtId="0" fontId="4" fillId="0" borderId="31" xfId="0" applyFont="1" applyBorder="1" applyAlignment="1">
      <alignment horizontal="center"/>
    </xf>
    <xf numFmtId="0" fontId="4" fillId="0" borderId="32" xfId="0" applyFont="1" applyBorder="1" applyAlignment="1">
      <alignment horizont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5" fillId="0" borderId="28" xfId="0" applyFont="1" applyBorder="1" applyAlignment="1">
      <alignment horizontal="center" vertical="center"/>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xf numFmtId="0" fontId="3" fillId="0" borderId="28" xfId="0" applyFont="1" applyBorder="1" applyAlignment="1">
      <alignment horizontal="center" vertical="center"/>
    </xf>
    <xf numFmtId="0" fontId="2" fillId="0" borderId="33" xfId="0" applyFont="1" applyBorder="1" applyAlignment="1">
      <alignment horizontal="center"/>
    </xf>
    <xf numFmtId="0" fontId="2" fillId="0" borderId="34"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3" fillId="0" borderId="52" xfId="0" applyFont="1" applyBorder="1" applyAlignment="1">
      <alignment horizontal="center"/>
    </xf>
    <xf numFmtId="0" fontId="3" fillId="0" borderId="30" xfId="0" applyFont="1" applyBorder="1" applyAlignment="1">
      <alignment horizontal="center"/>
    </xf>
    <xf numFmtId="0" fontId="6" fillId="0" borderId="29" xfId="0" applyFont="1" applyBorder="1" applyAlignment="1">
      <alignment horizontal="center"/>
    </xf>
    <xf numFmtId="0" fontId="6" fillId="0" borderId="24" xfId="0" applyFont="1" applyBorder="1" applyAlignment="1">
      <alignment horizontal="center"/>
    </xf>
    <xf numFmtId="0" fontId="1" fillId="0" borderId="37" xfId="0" applyFont="1" applyBorder="1" applyAlignment="1">
      <alignment horizontal="center" vertical="center"/>
    </xf>
    <xf numFmtId="0" fontId="1" fillId="0" borderId="5" xfId="0" applyFont="1" applyBorder="1" applyAlignment="1">
      <alignment horizontal="center" vertical="center"/>
    </xf>
    <xf numFmtId="0" fontId="1" fillId="0" borderId="62" xfId="0" applyFont="1" applyBorder="1" applyAlignment="1">
      <alignment horizontal="center" vertical="center"/>
    </xf>
    <xf numFmtId="0" fontId="3" fillId="0" borderId="54" xfId="0" applyFont="1" applyBorder="1" applyAlignment="1">
      <alignment horizontal="center"/>
    </xf>
    <xf numFmtId="0" fontId="3" fillId="0" borderId="55" xfId="0" applyFont="1" applyBorder="1" applyAlignment="1">
      <alignment horizontal="center"/>
    </xf>
    <xf numFmtId="0" fontId="3" fillId="0" borderId="53" xfId="0" applyFont="1" applyBorder="1" applyAlignment="1">
      <alignment horizont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1" fillId="0" borderId="25" xfId="0" applyFont="1" applyBorder="1" applyAlignment="1">
      <alignment horizontal="center" vertical="center"/>
    </xf>
    <xf numFmtId="0" fontId="3" fillId="0" borderId="8"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xf>
    <xf numFmtId="0" fontId="3" fillId="0" borderId="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609C6-DB99-1B4B-996E-891BB847AE12}">
  <dimension ref="A1:AD624"/>
  <sheetViews>
    <sheetView tabSelected="1" workbookViewId="0">
      <selection activeCell="N586" sqref="N586"/>
    </sheetView>
  </sheetViews>
  <sheetFormatPr baseColWidth="10" defaultRowHeight="16"/>
  <cols>
    <col min="1" max="1" width="12.6640625" style="1" customWidth="1"/>
    <col min="2" max="2" width="13.83203125" style="1" customWidth="1"/>
    <col min="3" max="3" width="10.83203125" style="1"/>
    <col min="4" max="4" width="13.83203125" style="1" customWidth="1"/>
    <col min="5" max="5" width="10.83203125" style="1" customWidth="1"/>
    <col min="6" max="6" width="13.6640625" style="1" customWidth="1"/>
    <col min="7" max="7" width="10.83203125" style="1"/>
    <col min="8" max="8" width="13.33203125" style="1" customWidth="1"/>
    <col min="9" max="9" width="9.83203125" style="1" customWidth="1"/>
    <col min="10" max="10" width="14" style="1" customWidth="1"/>
    <col min="11" max="11" width="10.83203125" style="1"/>
    <col min="12" max="12" width="13.1640625" style="1" customWidth="1"/>
    <col min="13" max="15" width="10.83203125" style="1"/>
    <col min="16" max="16" width="13.5" style="1" customWidth="1"/>
    <col min="17" max="16384" width="10.83203125" style="1"/>
  </cols>
  <sheetData>
    <row r="1" spans="1:18" ht="80" customHeight="1">
      <c r="A1" s="57" t="s">
        <v>94</v>
      </c>
      <c r="B1" s="57"/>
      <c r="C1" s="57"/>
      <c r="D1" s="57"/>
      <c r="E1" s="57"/>
      <c r="F1" s="57"/>
      <c r="G1" s="57"/>
      <c r="H1" s="57"/>
      <c r="I1" s="57"/>
      <c r="J1" s="57"/>
      <c r="K1" s="57"/>
      <c r="L1" s="57"/>
      <c r="M1" s="57"/>
      <c r="N1" s="57"/>
    </row>
    <row r="2" spans="1:18" ht="17" thickBot="1"/>
    <row r="3" spans="1:18" ht="19" thickBot="1">
      <c r="A3" s="69" t="s">
        <v>54</v>
      </c>
      <c r="B3" s="70"/>
    </row>
    <row r="4" spans="1:18" ht="19" thickBot="1">
      <c r="A4" s="71" t="s">
        <v>55</v>
      </c>
      <c r="B4" s="72"/>
      <c r="C4" s="73"/>
      <c r="D4" s="73"/>
      <c r="E4" s="73"/>
      <c r="F4" s="73"/>
      <c r="G4" s="73"/>
      <c r="H4" s="73"/>
      <c r="I4" s="73"/>
      <c r="J4" s="74"/>
    </row>
    <row r="5" spans="1:18" ht="19" thickBot="1">
      <c r="A5" s="8"/>
      <c r="B5" s="8"/>
      <c r="C5" s="8"/>
      <c r="D5" s="8"/>
      <c r="E5" s="8"/>
      <c r="F5" s="8"/>
    </row>
    <row r="6" spans="1:18" ht="17" thickBot="1">
      <c r="A6" s="75" t="s">
        <v>7</v>
      </c>
      <c r="B6" s="76"/>
      <c r="C6" s="76"/>
      <c r="D6" s="76"/>
      <c r="E6" s="76"/>
      <c r="F6" s="76"/>
      <c r="G6" s="76"/>
      <c r="H6" s="76"/>
      <c r="I6" s="77"/>
    </row>
    <row r="7" spans="1:18" ht="17" thickBot="1">
      <c r="A7" s="13"/>
      <c r="B7" s="78" t="s">
        <v>56</v>
      </c>
      <c r="C7" s="59"/>
      <c r="D7" s="60" t="s">
        <v>57</v>
      </c>
      <c r="E7" s="61"/>
      <c r="F7" s="89" t="s">
        <v>58</v>
      </c>
      <c r="G7" s="90"/>
      <c r="H7" s="62" t="s">
        <v>13</v>
      </c>
      <c r="I7" s="63"/>
      <c r="K7" s="79" t="s">
        <v>21</v>
      </c>
      <c r="L7" s="80"/>
      <c r="M7" s="80"/>
      <c r="N7" s="80"/>
      <c r="O7" s="80"/>
      <c r="P7" s="80"/>
      <c r="Q7" s="80"/>
      <c r="R7" s="81"/>
    </row>
    <row r="8" spans="1:18" ht="17" thickBot="1">
      <c r="A8" s="46" t="s">
        <v>0</v>
      </c>
      <c r="B8" s="9" t="s">
        <v>4</v>
      </c>
      <c r="C8" s="10">
        <v>105</v>
      </c>
      <c r="D8" s="9" t="s">
        <v>4</v>
      </c>
      <c r="E8" s="10">
        <v>99</v>
      </c>
      <c r="F8" s="9" t="s">
        <v>4</v>
      </c>
      <c r="G8" s="10">
        <v>98</v>
      </c>
      <c r="H8" s="9" t="s">
        <v>4</v>
      </c>
      <c r="I8" s="10">
        <v>90</v>
      </c>
      <c r="K8" s="58" t="s">
        <v>56</v>
      </c>
      <c r="L8" s="59"/>
      <c r="M8" s="60" t="s">
        <v>57</v>
      </c>
      <c r="N8" s="61"/>
      <c r="O8" s="89" t="s">
        <v>58</v>
      </c>
      <c r="P8" s="90"/>
      <c r="Q8" s="62" t="s">
        <v>13</v>
      </c>
      <c r="R8" s="63"/>
    </row>
    <row r="9" spans="1:18">
      <c r="A9" s="47"/>
      <c r="B9" s="2" t="s">
        <v>5</v>
      </c>
      <c r="C9" s="3">
        <v>3</v>
      </c>
      <c r="D9" s="2" t="s">
        <v>5</v>
      </c>
      <c r="E9" s="3">
        <v>3</v>
      </c>
      <c r="F9" s="2" t="s">
        <v>5</v>
      </c>
      <c r="G9" s="3">
        <v>3</v>
      </c>
      <c r="H9" s="2" t="s">
        <v>5</v>
      </c>
      <c r="I9" s="3">
        <v>3</v>
      </c>
      <c r="K9" s="64" t="s">
        <v>19</v>
      </c>
      <c r="L9" s="65"/>
      <c r="M9" s="66" t="s">
        <v>19</v>
      </c>
      <c r="N9" s="67"/>
      <c r="O9" s="66" t="s">
        <v>19</v>
      </c>
      <c r="P9" s="67"/>
      <c r="Q9" s="66" t="s">
        <v>19</v>
      </c>
      <c r="R9" s="67"/>
    </row>
    <row r="10" spans="1:18">
      <c r="A10" s="47"/>
      <c r="B10" s="2" t="s">
        <v>15</v>
      </c>
      <c r="C10" s="3">
        <v>72</v>
      </c>
      <c r="D10" s="2" t="s">
        <v>15</v>
      </c>
      <c r="E10" s="3">
        <v>143</v>
      </c>
      <c r="F10" s="2" t="s">
        <v>15</v>
      </c>
      <c r="G10" s="3">
        <v>79</v>
      </c>
      <c r="H10" s="2" t="s">
        <v>15</v>
      </c>
      <c r="I10" s="3">
        <v>178</v>
      </c>
      <c r="K10" s="21" t="s">
        <v>14</v>
      </c>
      <c r="L10" s="3">
        <f>AVERAGE(C10,C15,C20)</f>
        <v>113.33333333333333</v>
      </c>
      <c r="M10" s="16" t="s">
        <v>14</v>
      </c>
      <c r="N10" s="3">
        <f>AVERAGE(E10,E15,E20)</f>
        <v>157.66666666666666</v>
      </c>
      <c r="O10" s="16" t="s">
        <v>14</v>
      </c>
      <c r="P10" s="3">
        <f>AVERAGE(G10,G15,G20)</f>
        <v>91.333333333333329</v>
      </c>
      <c r="Q10" s="16" t="s">
        <v>14</v>
      </c>
      <c r="R10" s="3">
        <f>AVERAGE(I10,I15,I20)</f>
        <v>180.33333333333334</v>
      </c>
    </row>
    <row r="11" spans="1:18">
      <c r="A11" s="47"/>
      <c r="B11" s="2" t="s">
        <v>16</v>
      </c>
      <c r="C11" s="3">
        <v>38.800690000000003</v>
      </c>
      <c r="D11" s="2" t="s">
        <v>16</v>
      </c>
      <c r="E11" s="3">
        <v>83.435699999999997</v>
      </c>
      <c r="F11" s="2" t="s">
        <v>16</v>
      </c>
      <c r="G11" s="3">
        <v>38.574196999999998</v>
      </c>
      <c r="H11" s="2" t="s">
        <v>16</v>
      </c>
      <c r="I11" s="3">
        <v>89.014429800000002</v>
      </c>
      <c r="K11" s="21" t="s">
        <v>20</v>
      </c>
      <c r="L11" s="14">
        <f>STDEV(C10,C15,C20)</f>
        <v>54.427321570451475</v>
      </c>
      <c r="M11" s="16" t="s">
        <v>20</v>
      </c>
      <c r="N11" s="3">
        <f>STDEV(E10,E15,E20)</f>
        <v>12.741009902410928</v>
      </c>
      <c r="O11" s="16" t="s">
        <v>20</v>
      </c>
      <c r="P11" s="3">
        <f>STDEV(G10,G15,G20)</f>
        <v>11.239810200058244</v>
      </c>
      <c r="Q11" s="16" t="s">
        <v>20</v>
      </c>
      <c r="R11" s="3">
        <f>STDEV(I10,I15,I20)</f>
        <v>6.8068592855540455</v>
      </c>
    </row>
    <row r="12" spans="1:18">
      <c r="A12" s="48"/>
      <c r="B12" s="2" t="s">
        <v>6</v>
      </c>
      <c r="C12" s="11">
        <f>C11/$I$11</f>
        <v>0.43589213667018289</v>
      </c>
      <c r="D12" s="2" t="s">
        <v>6</v>
      </c>
      <c r="E12" s="11">
        <f>E11/$I$11</f>
        <v>0.93732780390174442</v>
      </c>
      <c r="F12" s="2" t="s">
        <v>6</v>
      </c>
      <c r="G12" s="11">
        <f>G11/$I$11</f>
        <v>0.43334768404032398</v>
      </c>
      <c r="H12" s="2"/>
      <c r="I12" s="3"/>
      <c r="K12" s="49" t="s">
        <v>16</v>
      </c>
      <c r="L12" s="50"/>
      <c r="M12" s="68" t="s">
        <v>16</v>
      </c>
      <c r="N12" s="50"/>
      <c r="O12" s="68" t="s">
        <v>16</v>
      </c>
      <c r="P12" s="50"/>
      <c r="Q12" s="68" t="s">
        <v>16</v>
      </c>
      <c r="R12" s="50"/>
    </row>
    <row r="13" spans="1:18">
      <c r="A13" s="46" t="s">
        <v>2</v>
      </c>
      <c r="B13" s="2" t="s">
        <v>4</v>
      </c>
      <c r="C13" s="3">
        <v>57</v>
      </c>
      <c r="D13" s="2" t="s">
        <v>4</v>
      </c>
      <c r="E13" s="3">
        <v>94</v>
      </c>
      <c r="F13" s="2" t="s">
        <v>4</v>
      </c>
      <c r="G13" s="3">
        <v>94</v>
      </c>
      <c r="H13" s="2" t="s">
        <v>4</v>
      </c>
      <c r="I13" s="3">
        <v>87</v>
      </c>
      <c r="K13" s="26" t="s">
        <v>14</v>
      </c>
      <c r="L13" s="3">
        <v>38.749000000000002</v>
      </c>
      <c r="M13" s="17" t="s">
        <v>14</v>
      </c>
      <c r="N13" s="3">
        <v>91.861000000000004</v>
      </c>
      <c r="O13" s="17" t="s">
        <v>14</v>
      </c>
      <c r="P13" s="3">
        <v>37.161999999999999</v>
      </c>
      <c r="Q13" s="17" t="s">
        <v>14</v>
      </c>
      <c r="R13" s="3">
        <v>86.816999999999993</v>
      </c>
    </row>
    <row r="14" spans="1:18">
      <c r="A14" s="47"/>
      <c r="B14" s="2" t="s">
        <v>5</v>
      </c>
      <c r="C14" s="3">
        <v>2</v>
      </c>
      <c r="D14" s="2" t="s">
        <v>5</v>
      </c>
      <c r="E14" s="3">
        <v>3</v>
      </c>
      <c r="F14" s="2" t="s">
        <v>5</v>
      </c>
      <c r="G14" s="3">
        <v>3</v>
      </c>
      <c r="H14" s="2" t="s">
        <v>5</v>
      </c>
      <c r="I14" s="3">
        <v>3</v>
      </c>
      <c r="K14" s="26" t="s">
        <v>17</v>
      </c>
      <c r="L14" s="3">
        <v>36.231000000000002</v>
      </c>
      <c r="M14" s="17" t="s">
        <v>17</v>
      </c>
      <c r="N14" s="3">
        <v>83.323999999999998</v>
      </c>
      <c r="O14" s="17" t="s">
        <v>17</v>
      </c>
      <c r="P14" s="3">
        <v>32.734000000000002</v>
      </c>
      <c r="Q14" s="17" t="s">
        <v>17</v>
      </c>
      <c r="R14" s="3">
        <v>85.513999999999996</v>
      </c>
    </row>
    <row r="15" spans="1:18">
      <c r="A15" s="47"/>
      <c r="B15" s="2" t="s">
        <v>15</v>
      </c>
      <c r="C15" s="3">
        <v>93</v>
      </c>
      <c r="D15" s="2" t="s">
        <v>15</v>
      </c>
      <c r="E15" s="3">
        <v>164</v>
      </c>
      <c r="F15" s="2" t="s">
        <v>15</v>
      </c>
      <c r="G15" s="3">
        <v>101</v>
      </c>
      <c r="H15" s="2" t="s">
        <v>15</v>
      </c>
      <c r="I15" s="3">
        <v>188</v>
      </c>
      <c r="K15" s="26" t="s">
        <v>18</v>
      </c>
      <c r="L15" s="3">
        <v>41.215000000000003</v>
      </c>
      <c r="M15" s="17" t="s">
        <v>18</v>
      </c>
      <c r="N15" s="3">
        <v>108.822</v>
      </c>
      <c r="O15" s="17" t="s">
        <v>18</v>
      </c>
      <c r="P15" s="3">
        <v>40.177999999999997</v>
      </c>
      <c r="Q15" s="17" t="s">
        <v>18</v>
      </c>
      <c r="R15" s="3">
        <v>89.013999999999996</v>
      </c>
    </row>
    <row r="16" spans="1:18">
      <c r="A16" s="47"/>
      <c r="B16" s="2" t="s">
        <v>16</v>
      </c>
      <c r="C16" s="3">
        <v>36.231400000000001</v>
      </c>
      <c r="D16" s="2" t="s">
        <v>16</v>
      </c>
      <c r="E16" s="3">
        <v>108.82210000000001</v>
      </c>
      <c r="F16" s="2" t="s">
        <v>16</v>
      </c>
      <c r="G16" s="3">
        <v>32.733499999999999</v>
      </c>
      <c r="H16" s="2" t="s">
        <v>16</v>
      </c>
      <c r="I16" s="3">
        <v>85.513800000000003</v>
      </c>
      <c r="K16" s="26" t="s">
        <v>24</v>
      </c>
      <c r="L16" s="3">
        <f>L15-L14</f>
        <v>4.9840000000000018</v>
      </c>
      <c r="M16" s="17" t="s">
        <v>24</v>
      </c>
      <c r="N16" s="3">
        <f>N15-N14</f>
        <v>25.498000000000005</v>
      </c>
      <c r="O16" s="17" t="s">
        <v>24</v>
      </c>
      <c r="P16" s="3">
        <f>P15-P14</f>
        <v>7.4439999999999955</v>
      </c>
      <c r="Q16" s="17" t="s">
        <v>24</v>
      </c>
      <c r="R16" s="3">
        <f>R15-R14</f>
        <v>3.5</v>
      </c>
    </row>
    <row r="17" spans="1:18">
      <c r="A17" s="48"/>
      <c r="B17" s="2" t="s">
        <v>6</v>
      </c>
      <c r="C17" s="11">
        <f>C16/$I$16</f>
        <v>0.42369067916523412</v>
      </c>
      <c r="D17" s="2" t="s">
        <v>6</v>
      </c>
      <c r="E17" s="11">
        <f>E16/$I$16</f>
        <v>1.2725677025228677</v>
      </c>
      <c r="F17" s="2" t="s">
        <v>6</v>
      </c>
      <c r="G17" s="11">
        <f>G16/$I$16</f>
        <v>0.38278617018539696</v>
      </c>
      <c r="H17" s="2"/>
      <c r="I17" s="3"/>
      <c r="K17" s="49" t="s">
        <v>1</v>
      </c>
      <c r="L17" s="50"/>
      <c r="M17" s="49" t="s">
        <v>1</v>
      </c>
      <c r="N17" s="50"/>
      <c r="O17" s="49" t="s">
        <v>1</v>
      </c>
      <c r="P17" s="50"/>
      <c r="Q17" s="51"/>
      <c r="R17" s="52"/>
    </row>
    <row r="18" spans="1:18">
      <c r="A18" s="46" t="s">
        <v>3</v>
      </c>
      <c r="B18" s="2" t="s">
        <v>4</v>
      </c>
      <c r="C18" s="10">
        <v>66</v>
      </c>
      <c r="D18" s="2" t="s">
        <v>4</v>
      </c>
      <c r="E18" s="3">
        <v>74</v>
      </c>
      <c r="F18" s="2" t="s">
        <v>4</v>
      </c>
      <c r="G18" s="3">
        <v>97</v>
      </c>
      <c r="H18" s="2" t="s">
        <v>4</v>
      </c>
      <c r="I18" s="3">
        <v>66</v>
      </c>
      <c r="K18" s="21" t="s">
        <v>14</v>
      </c>
      <c r="L18" s="11">
        <f>AVERAGE(C12,C17,C22)</f>
        <v>0.44641761112262862</v>
      </c>
      <c r="M18" s="21" t="s">
        <v>14</v>
      </c>
      <c r="N18" s="11">
        <f>AVERAGE(E12,E17,E22)</f>
        <v>1.0598822116145499</v>
      </c>
      <c r="O18" s="21" t="s">
        <v>14</v>
      </c>
      <c r="P18" s="11">
        <f>AVERAGE(G12,G17,G22)</f>
        <v>0.42791271518453761</v>
      </c>
      <c r="Q18" s="53"/>
      <c r="R18" s="54"/>
    </row>
    <row r="19" spans="1:18">
      <c r="A19" s="47"/>
      <c r="B19" s="2" t="s">
        <v>5</v>
      </c>
      <c r="C19" s="14">
        <v>3</v>
      </c>
      <c r="D19" s="2" t="s">
        <v>5</v>
      </c>
      <c r="E19" s="14">
        <v>3</v>
      </c>
      <c r="F19" s="2" t="s">
        <v>5</v>
      </c>
      <c r="G19" s="14">
        <v>3</v>
      </c>
      <c r="H19" s="2" t="s">
        <v>5</v>
      </c>
      <c r="I19" s="14">
        <v>3</v>
      </c>
      <c r="K19" s="21" t="s">
        <v>20</v>
      </c>
      <c r="L19" s="3">
        <f>STDEV(C12,C17,C22)</f>
        <v>2.9436555341023775E-2</v>
      </c>
      <c r="M19" s="21" t="s">
        <v>20</v>
      </c>
      <c r="N19" s="3">
        <f>STDEV(E12,E17,E22)</f>
        <v>0.18490310036711846</v>
      </c>
      <c r="O19" s="21" t="s">
        <v>20</v>
      </c>
      <c r="P19" s="3">
        <f>STDEV(G12,G17,G22)</f>
        <v>4.266945726609684E-2</v>
      </c>
      <c r="Q19" s="53"/>
      <c r="R19" s="54"/>
    </row>
    <row r="20" spans="1:18" ht="17" thickBot="1">
      <c r="A20" s="47"/>
      <c r="B20" s="2" t="s">
        <v>15</v>
      </c>
      <c r="C20" s="24">
        <v>175</v>
      </c>
      <c r="D20" s="2" t="s">
        <v>15</v>
      </c>
      <c r="E20" s="24">
        <v>166</v>
      </c>
      <c r="F20" s="2" t="s">
        <v>15</v>
      </c>
      <c r="G20" s="24">
        <v>94</v>
      </c>
      <c r="H20" s="2" t="s">
        <v>15</v>
      </c>
      <c r="I20" s="24">
        <v>175</v>
      </c>
      <c r="K20" s="19" t="s">
        <v>23</v>
      </c>
      <c r="L20" s="20">
        <v>9.41E-4</v>
      </c>
      <c r="M20" s="19" t="s">
        <v>23</v>
      </c>
      <c r="N20" s="20">
        <v>0.63100000000000001</v>
      </c>
      <c r="O20" s="19" t="s">
        <v>23</v>
      </c>
      <c r="P20" s="20">
        <v>1.8500000000000001E-3</v>
      </c>
      <c r="Q20" s="55"/>
      <c r="R20" s="56"/>
    </row>
    <row r="21" spans="1:18">
      <c r="A21" s="47"/>
      <c r="B21" s="2" t="s">
        <v>16</v>
      </c>
      <c r="C21" s="3">
        <v>41.214623600000003</v>
      </c>
      <c r="D21" s="2" t="s">
        <v>16</v>
      </c>
      <c r="E21" s="3">
        <v>83.323798199999999</v>
      </c>
      <c r="F21" s="2" t="s">
        <v>16</v>
      </c>
      <c r="G21" s="3">
        <v>40.177901800000001</v>
      </c>
      <c r="H21" s="2" t="s">
        <v>16</v>
      </c>
      <c r="I21" s="3">
        <v>85.922867999999994</v>
      </c>
    </row>
    <row r="22" spans="1:18">
      <c r="A22" s="48"/>
      <c r="B22" s="2" t="s">
        <v>6</v>
      </c>
      <c r="C22" s="11">
        <f>C21/$I$21</f>
        <v>0.47967001753246885</v>
      </c>
      <c r="D22" s="2" t="s">
        <v>6</v>
      </c>
      <c r="E22" s="11">
        <f>E21/$I$21</f>
        <v>0.96975112841903743</v>
      </c>
      <c r="F22" s="2" t="s">
        <v>6</v>
      </c>
      <c r="G22" s="11">
        <f>G21/$I$21</f>
        <v>0.46760429132789194</v>
      </c>
      <c r="H22" s="2"/>
      <c r="I22" s="3"/>
    </row>
    <row r="24" spans="1:18" ht="17" thickBot="1"/>
    <row r="25" spans="1:18" ht="19" thickBot="1">
      <c r="A25" s="69" t="s">
        <v>59</v>
      </c>
      <c r="B25" s="70"/>
    </row>
    <row r="26" spans="1:18" ht="19" thickBot="1">
      <c r="A26" s="71" t="s">
        <v>60</v>
      </c>
      <c r="B26" s="72"/>
      <c r="C26" s="73"/>
      <c r="D26" s="73"/>
      <c r="E26" s="73"/>
      <c r="F26" s="73"/>
      <c r="G26" s="73"/>
      <c r="H26" s="73"/>
      <c r="I26" s="73"/>
      <c r="J26" s="74"/>
    </row>
    <row r="27" spans="1:18" ht="19" thickBot="1">
      <c r="A27" s="8"/>
      <c r="B27" s="8"/>
      <c r="C27" s="8"/>
      <c r="D27" s="8"/>
      <c r="E27" s="8"/>
      <c r="F27" s="8"/>
    </row>
    <row r="28" spans="1:18" ht="17" thickBot="1">
      <c r="A28" s="75" t="s">
        <v>7</v>
      </c>
      <c r="B28" s="76"/>
      <c r="C28" s="76"/>
      <c r="D28" s="76"/>
      <c r="E28" s="76"/>
      <c r="F28" s="76"/>
      <c r="G28" s="76"/>
      <c r="H28" s="76"/>
      <c r="I28" s="77"/>
    </row>
    <row r="29" spans="1:18" ht="17" thickBot="1">
      <c r="A29" s="13"/>
      <c r="B29" s="78" t="s">
        <v>56</v>
      </c>
      <c r="C29" s="59"/>
      <c r="D29" s="60" t="s">
        <v>57</v>
      </c>
      <c r="E29" s="61"/>
      <c r="F29" s="89" t="s">
        <v>58</v>
      </c>
      <c r="G29" s="90"/>
      <c r="H29" s="62" t="s">
        <v>13</v>
      </c>
      <c r="I29" s="63"/>
      <c r="K29" s="79" t="s">
        <v>21</v>
      </c>
      <c r="L29" s="80"/>
      <c r="M29" s="80"/>
      <c r="N29" s="80"/>
      <c r="O29" s="80"/>
      <c r="P29" s="80"/>
      <c r="Q29" s="80"/>
      <c r="R29" s="81"/>
    </row>
    <row r="30" spans="1:18" ht="17" thickBot="1">
      <c r="A30" s="46" t="s">
        <v>0</v>
      </c>
      <c r="B30" s="9" t="s">
        <v>4</v>
      </c>
      <c r="C30" s="10">
        <v>105</v>
      </c>
      <c r="D30" s="9" t="s">
        <v>4</v>
      </c>
      <c r="E30" s="10">
        <v>101</v>
      </c>
      <c r="F30" s="9" t="s">
        <v>4</v>
      </c>
      <c r="G30" s="10">
        <v>95</v>
      </c>
      <c r="H30" s="9" t="s">
        <v>4</v>
      </c>
      <c r="I30" s="10">
        <v>108</v>
      </c>
      <c r="K30" s="58" t="s">
        <v>56</v>
      </c>
      <c r="L30" s="59"/>
      <c r="M30" s="60" t="s">
        <v>57</v>
      </c>
      <c r="N30" s="61"/>
      <c r="O30" s="89" t="s">
        <v>58</v>
      </c>
      <c r="P30" s="90"/>
      <c r="Q30" s="62" t="s">
        <v>13</v>
      </c>
      <c r="R30" s="63"/>
    </row>
    <row r="31" spans="1:18">
      <c r="A31" s="47"/>
      <c r="B31" s="2" t="s">
        <v>5</v>
      </c>
      <c r="C31" s="3">
        <v>3</v>
      </c>
      <c r="D31" s="2" t="s">
        <v>5</v>
      </c>
      <c r="E31" s="3">
        <v>3</v>
      </c>
      <c r="F31" s="2" t="s">
        <v>5</v>
      </c>
      <c r="G31" s="3">
        <v>3</v>
      </c>
      <c r="H31" s="2" t="s">
        <v>5</v>
      </c>
      <c r="I31" s="3">
        <v>3</v>
      </c>
      <c r="K31" s="64" t="s">
        <v>19</v>
      </c>
      <c r="L31" s="65"/>
      <c r="M31" s="66" t="s">
        <v>19</v>
      </c>
      <c r="N31" s="67"/>
      <c r="O31" s="66" t="s">
        <v>19</v>
      </c>
      <c r="P31" s="67"/>
      <c r="Q31" s="66" t="s">
        <v>19</v>
      </c>
      <c r="R31" s="67"/>
    </row>
    <row r="32" spans="1:18">
      <c r="A32" s="47"/>
      <c r="B32" s="2" t="s">
        <v>15</v>
      </c>
      <c r="C32" s="3">
        <v>95</v>
      </c>
      <c r="D32" s="2" t="s">
        <v>15</v>
      </c>
      <c r="E32" s="3">
        <v>83</v>
      </c>
      <c r="F32" s="2" t="s">
        <v>15</v>
      </c>
      <c r="G32" s="3">
        <v>47</v>
      </c>
      <c r="H32" s="2" t="s">
        <v>15</v>
      </c>
      <c r="I32" s="3">
        <v>137</v>
      </c>
      <c r="K32" s="21" t="s">
        <v>14</v>
      </c>
      <c r="L32" s="3">
        <f>AVERAGE(C32,C37)</f>
        <v>112</v>
      </c>
      <c r="M32" s="16" t="s">
        <v>14</v>
      </c>
      <c r="N32" s="3">
        <f>AVERAGE(E32,E37)</f>
        <v>82</v>
      </c>
      <c r="O32" s="16" t="s">
        <v>14</v>
      </c>
      <c r="P32" s="3">
        <f>AVERAGE(G32,G37)</f>
        <v>72</v>
      </c>
      <c r="Q32" s="16" t="s">
        <v>14</v>
      </c>
      <c r="R32" s="3">
        <f>AVERAGE(I32,I37)</f>
        <v>174.5</v>
      </c>
    </row>
    <row r="33" spans="1:18">
      <c r="A33" s="47"/>
      <c r="B33" s="2" t="s">
        <v>16</v>
      </c>
      <c r="C33" s="3">
        <v>45.399721999999997</v>
      </c>
      <c r="D33" s="2" t="s">
        <v>16</v>
      </c>
      <c r="E33" s="3">
        <v>40.568463999999999</v>
      </c>
      <c r="F33" s="2" t="s">
        <v>16</v>
      </c>
      <c r="G33" s="3">
        <v>25.623819999999998</v>
      </c>
      <c r="H33" s="2" t="s">
        <v>16</v>
      </c>
      <c r="I33" s="3">
        <v>101.34895</v>
      </c>
      <c r="K33" s="21" t="s">
        <v>20</v>
      </c>
      <c r="L33" s="14">
        <f>STDEV(C32,C37)</f>
        <v>24.041630560342615</v>
      </c>
      <c r="M33" s="16" t="s">
        <v>20</v>
      </c>
      <c r="N33" s="3">
        <f>STDEV(E32,E37)</f>
        <v>1.4142135623730951</v>
      </c>
      <c r="O33" s="16" t="s">
        <v>20</v>
      </c>
      <c r="P33" s="3">
        <f>STDEV(G32,G37)</f>
        <v>35.355339059327378</v>
      </c>
      <c r="Q33" s="16" t="s">
        <v>20</v>
      </c>
      <c r="R33" s="3">
        <f>STDEV(I32,I37)</f>
        <v>53.033008588991066</v>
      </c>
    </row>
    <row r="34" spans="1:18">
      <c r="A34" s="48"/>
      <c r="B34" s="2" t="s">
        <v>6</v>
      </c>
      <c r="C34" s="11">
        <f>C33/$I$33</f>
        <v>0.44795453726950302</v>
      </c>
      <c r="D34" s="2" t="s">
        <v>6</v>
      </c>
      <c r="E34" s="11">
        <f>E33/$I$33</f>
        <v>0.40028499555249458</v>
      </c>
      <c r="F34" s="2" t="s">
        <v>6</v>
      </c>
      <c r="G34" s="11">
        <f>G33/$I$33</f>
        <v>0.25282768099718839</v>
      </c>
      <c r="H34" s="2"/>
      <c r="I34" s="3"/>
      <c r="K34" s="49" t="s">
        <v>16</v>
      </c>
      <c r="L34" s="50"/>
      <c r="M34" s="68" t="s">
        <v>16</v>
      </c>
      <c r="N34" s="50"/>
      <c r="O34" s="68" t="s">
        <v>16</v>
      </c>
      <c r="P34" s="50"/>
      <c r="Q34" s="68" t="s">
        <v>16</v>
      </c>
      <c r="R34" s="50"/>
    </row>
    <row r="35" spans="1:18">
      <c r="A35" s="46" t="s">
        <v>2</v>
      </c>
      <c r="B35" s="2" t="s">
        <v>4</v>
      </c>
      <c r="C35" s="3">
        <v>100</v>
      </c>
      <c r="D35" s="2" t="s">
        <v>4</v>
      </c>
      <c r="E35" s="3">
        <v>108</v>
      </c>
      <c r="F35" s="2" t="s">
        <v>4</v>
      </c>
      <c r="G35" s="3">
        <v>106</v>
      </c>
      <c r="H35" s="2" t="s">
        <v>4</v>
      </c>
      <c r="I35" s="3">
        <v>106</v>
      </c>
      <c r="K35" s="26" t="s">
        <v>14</v>
      </c>
      <c r="L35" s="3">
        <v>41.725000000000001</v>
      </c>
      <c r="M35" s="17" t="s">
        <v>14</v>
      </c>
      <c r="N35" s="3">
        <v>39.444000000000003</v>
      </c>
      <c r="O35" s="17" t="s">
        <v>14</v>
      </c>
      <c r="P35" s="3">
        <v>25.052</v>
      </c>
      <c r="Q35" s="17" t="s">
        <v>14</v>
      </c>
      <c r="R35" s="3">
        <v>103.419</v>
      </c>
    </row>
    <row r="36" spans="1:18">
      <c r="A36" s="47"/>
      <c r="B36" s="2" t="s">
        <v>5</v>
      </c>
      <c r="C36" s="3">
        <v>3</v>
      </c>
      <c r="D36" s="2" t="s">
        <v>5</v>
      </c>
      <c r="E36" s="3">
        <v>3</v>
      </c>
      <c r="F36" s="2" t="s">
        <v>5</v>
      </c>
      <c r="G36" s="3">
        <v>3</v>
      </c>
      <c r="H36" s="2" t="s">
        <v>5</v>
      </c>
      <c r="I36" s="3">
        <v>2</v>
      </c>
      <c r="K36" s="26" t="s">
        <v>17</v>
      </c>
      <c r="L36" s="3">
        <v>38.049999999999997</v>
      </c>
      <c r="M36" s="17" t="s">
        <v>17</v>
      </c>
      <c r="N36" s="3">
        <v>38.32</v>
      </c>
      <c r="O36" s="17" t="s">
        <v>17</v>
      </c>
      <c r="P36" s="3">
        <v>24.48</v>
      </c>
      <c r="Q36" s="17" t="s">
        <v>17</v>
      </c>
      <c r="R36" s="3">
        <v>101.349</v>
      </c>
    </row>
    <row r="37" spans="1:18">
      <c r="A37" s="47"/>
      <c r="B37" s="2" t="s">
        <v>15</v>
      </c>
      <c r="C37" s="3">
        <v>129</v>
      </c>
      <c r="D37" s="2" t="s">
        <v>15</v>
      </c>
      <c r="E37" s="3">
        <v>81</v>
      </c>
      <c r="F37" s="2" t="s">
        <v>15</v>
      </c>
      <c r="G37" s="3">
        <v>97</v>
      </c>
      <c r="H37" s="2" t="s">
        <v>15</v>
      </c>
      <c r="I37" s="3">
        <v>212</v>
      </c>
      <c r="K37" s="26" t="s">
        <v>18</v>
      </c>
      <c r="L37" s="3">
        <v>45.4</v>
      </c>
      <c r="M37" s="17" t="s">
        <v>18</v>
      </c>
      <c r="N37" s="3">
        <v>40.567999999999998</v>
      </c>
      <c r="O37" s="17" t="s">
        <v>18</v>
      </c>
      <c r="P37" s="3">
        <v>25.623999999999999</v>
      </c>
      <c r="Q37" s="17" t="s">
        <v>18</v>
      </c>
      <c r="R37" s="3">
        <v>105.49</v>
      </c>
    </row>
    <row r="38" spans="1:18">
      <c r="A38" s="47"/>
      <c r="B38" s="2" t="s">
        <v>16</v>
      </c>
      <c r="C38" s="3">
        <v>38.049700000000001</v>
      </c>
      <c r="D38" s="2" t="s">
        <v>16</v>
      </c>
      <c r="E38" s="3">
        <v>38.320099999999996</v>
      </c>
      <c r="F38" s="2" t="s">
        <v>16</v>
      </c>
      <c r="G38" s="3">
        <v>24.4801</v>
      </c>
      <c r="H38" s="2" t="s">
        <v>16</v>
      </c>
      <c r="I38" s="3">
        <v>105.4898</v>
      </c>
      <c r="K38" s="26" t="s">
        <v>24</v>
      </c>
      <c r="L38" s="3">
        <f>L37-L36</f>
        <v>7.3500000000000014</v>
      </c>
      <c r="M38" s="17" t="s">
        <v>24</v>
      </c>
      <c r="N38" s="3">
        <f>N37-N36</f>
        <v>2.2479999999999976</v>
      </c>
      <c r="O38" s="17" t="s">
        <v>24</v>
      </c>
      <c r="P38" s="3">
        <f>P37-P36</f>
        <v>1.1439999999999984</v>
      </c>
      <c r="Q38" s="17" t="s">
        <v>24</v>
      </c>
      <c r="R38" s="3">
        <f>R37-R36</f>
        <v>4.1409999999999911</v>
      </c>
    </row>
    <row r="39" spans="1:18">
      <c r="A39" s="48"/>
      <c r="B39" s="2" t="s">
        <v>6</v>
      </c>
      <c r="C39" s="11">
        <f>C38/$I$38</f>
        <v>0.36069553644048996</v>
      </c>
      <c r="D39" s="2" t="s">
        <v>6</v>
      </c>
      <c r="E39" s="11">
        <f>E38/$I$38</f>
        <v>0.36325881744016952</v>
      </c>
      <c r="F39" s="2" t="s">
        <v>6</v>
      </c>
      <c r="G39" s="11">
        <f>G38/$I$38</f>
        <v>0.232061298817516</v>
      </c>
      <c r="H39" s="2"/>
      <c r="I39" s="3"/>
      <c r="K39" s="49" t="s">
        <v>1</v>
      </c>
      <c r="L39" s="50"/>
      <c r="M39" s="49" t="s">
        <v>1</v>
      </c>
      <c r="N39" s="50"/>
      <c r="O39" s="49" t="s">
        <v>1</v>
      </c>
      <c r="P39" s="50"/>
      <c r="Q39" s="51"/>
      <c r="R39" s="52"/>
    </row>
    <row r="40" spans="1:18">
      <c r="A40"/>
      <c r="B40"/>
      <c r="C40"/>
      <c r="D40"/>
      <c r="E40"/>
      <c r="F40"/>
      <c r="G40"/>
      <c r="H40"/>
      <c r="I40"/>
      <c r="K40" s="21" t="s">
        <v>14</v>
      </c>
      <c r="L40" s="11">
        <f>AVERAGE(C34,C39)</f>
        <v>0.40432503685499649</v>
      </c>
      <c r="M40" s="21" t="s">
        <v>14</v>
      </c>
      <c r="N40" s="11">
        <f>AVERAGE(E34,E39)</f>
        <v>0.38177190649633208</v>
      </c>
      <c r="O40" s="21" t="s">
        <v>14</v>
      </c>
      <c r="P40" s="11">
        <f>AVERAGE(G34,G39)</f>
        <v>0.24244448990735218</v>
      </c>
      <c r="Q40" s="53"/>
      <c r="R40" s="54"/>
    </row>
    <row r="41" spans="1:18">
      <c r="A41"/>
      <c r="B41"/>
      <c r="C41"/>
      <c r="D41"/>
      <c r="E41"/>
      <c r="F41"/>
      <c r="G41"/>
      <c r="H41"/>
      <c r="I41"/>
      <c r="K41" s="21" t="s">
        <v>20</v>
      </c>
      <c r="L41" s="3">
        <f>STDEV(C34,C39)</f>
        <v>6.1701431205757787E-2</v>
      </c>
      <c r="M41" s="21" t="s">
        <v>20</v>
      </c>
      <c r="N41" s="3">
        <f>STDEV(E34,E39)</f>
        <v>2.618146162464597E-2</v>
      </c>
      <c r="O41" s="21" t="s">
        <v>20</v>
      </c>
      <c r="P41" s="3">
        <f>STDEV(G34,G39)</f>
        <v>1.4684049659957822E-2</v>
      </c>
      <c r="Q41" s="53"/>
      <c r="R41" s="54"/>
    </row>
    <row r="42" spans="1:18" ht="17" thickBot="1">
      <c r="A42"/>
      <c r="B42"/>
      <c r="C42"/>
      <c r="D42"/>
      <c r="E42"/>
      <c r="F42"/>
      <c r="G42"/>
      <c r="H42"/>
      <c r="I42"/>
      <c r="K42" s="19" t="s">
        <v>23</v>
      </c>
      <c r="L42" s="20">
        <v>4.65E-2</v>
      </c>
      <c r="M42" s="19" t="s">
        <v>23</v>
      </c>
      <c r="N42" s="20">
        <v>1.9099999999999999E-2</v>
      </c>
      <c r="O42" s="19" t="s">
        <v>23</v>
      </c>
      <c r="P42" s="20">
        <v>8.7299999999999999E-3</v>
      </c>
      <c r="Q42" s="55"/>
      <c r="R42" s="56"/>
    </row>
    <row r="43" spans="1:18">
      <c r="A43"/>
      <c r="B43"/>
      <c r="C43"/>
      <c r="D43"/>
      <c r="E43"/>
      <c r="F43"/>
      <c r="G43"/>
      <c r="H43"/>
      <c r="I43"/>
    </row>
    <row r="44" spans="1:18">
      <c r="A44"/>
      <c r="B44"/>
      <c r="C44"/>
      <c r="D44"/>
      <c r="E44"/>
      <c r="F44"/>
      <c r="G44"/>
      <c r="H44"/>
      <c r="I44"/>
    </row>
    <row r="49" spans="1:11" ht="17" thickBot="1"/>
    <row r="50" spans="1:11" ht="19" thickBot="1">
      <c r="A50" s="69" t="s">
        <v>44</v>
      </c>
      <c r="B50" s="70"/>
    </row>
    <row r="51" spans="1:11" ht="19" thickBot="1">
      <c r="A51" s="71" t="s">
        <v>22</v>
      </c>
      <c r="B51" s="72"/>
      <c r="C51" s="73"/>
      <c r="D51" s="73"/>
      <c r="E51" s="73"/>
      <c r="F51" s="73"/>
      <c r="G51" s="73"/>
      <c r="H51" s="73"/>
      <c r="I51" s="73"/>
      <c r="J51" s="74"/>
    </row>
    <row r="52" spans="1:11" ht="19" thickBot="1">
      <c r="A52" s="8"/>
      <c r="B52" s="8"/>
      <c r="C52" s="8"/>
      <c r="D52" s="8"/>
      <c r="E52" s="8"/>
      <c r="F52" s="8"/>
    </row>
    <row r="53" spans="1:11" ht="17" thickBot="1">
      <c r="A53" s="75" t="s">
        <v>7</v>
      </c>
      <c r="B53" s="76"/>
      <c r="C53" s="76"/>
      <c r="D53" s="76"/>
      <c r="E53" s="77"/>
      <c r="G53" s="79" t="s">
        <v>21</v>
      </c>
      <c r="H53" s="80"/>
      <c r="I53" s="80"/>
      <c r="J53" s="81"/>
    </row>
    <row r="54" spans="1:11" ht="17" thickBot="1">
      <c r="A54" s="13"/>
      <c r="B54" s="78" t="s">
        <v>12</v>
      </c>
      <c r="C54" s="59"/>
      <c r="D54" s="62" t="s">
        <v>13</v>
      </c>
      <c r="E54" s="63"/>
      <c r="F54" s="4"/>
      <c r="G54" s="58" t="s">
        <v>12</v>
      </c>
      <c r="H54" s="59"/>
      <c r="I54" s="62" t="s">
        <v>13</v>
      </c>
      <c r="J54" s="88"/>
      <c r="K54" s="18"/>
    </row>
    <row r="55" spans="1:11">
      <c r="A55" s="46" t="s">
        <v>0</v>
      </c>
      <c r="B55" s="9" t="s">
        <v>4</v>
      </c>
      <c r="C55" s="10">
        <v>105</v>
      </c>
      <c r="D55" s="9" t="s">
        <v>4</v>
      </c>
      <c r="E55" s="10">
        <v>95</v>
      </c>
      <c r="F55" s="4"/>
      <c r="G55" s="66" t="s">
        <v>19</v>
      </c>
      <c r="H55" s="67"/>
      <c r="I55" s="66" t="s">
        <v>19</v>
      </c>
      <c r="J55" s="66"/>
      <c r="K55" s="18"/>
    </row>
    <row r="56" spans="1:11">
      <c r="A56" s="47"/>
      <c r="B56" s="2" t="s">
        <v>5</v>
      </c>
      <c r="C56" s="3">
        <v>3</v>
      </c>
      <c r="D56" s="2" t="s">
        <v>5</v>
      </c>
      <c r="E56" s="3">
        <v>3</v>
      </c>
      <c r="F56" s="4"/>
      <c r="G56" s="16" t="s">
        <v>14</v>
      </c>
      <c r="H56" s="3">
        <f>AVERAGE(C57,C62,C67,C72,C77,C82,C87)</f>
        <v>142.28571428571428</v>
      </c>
      <c r="I56" s="16" t="s">
        <v>14</v>
      </c>
      <c r="J56" s="5">
        <f>AVERAGE(E57,E62,E67,E72,E77,E82,E87)</f>
        <v>162.28571428571428</v>
      </c>
      <c r="K56" s="18"/>
    </row>
    <row r="57" spans="1:11">
      <c r="A57" s="47"/>
      <c r="B57" s="2" t="s">
        <v>15</v>
      </c>
      <c r="C57" s="3">
        <v>164</v>
      </c>
      <c r="D57" s="2" t="s">
        <v>15</v>
      </c>
      <c r="E57" s="3">
        <v>173</v>
      </c>
      <c r="F57" s="4"/>
      <c r="G57" s="16" t="s">
        <v>20</v>
      </c>
      <c r="H57" s="3">
        <f>STDEV(C57,C62,C67,C72,C77,C82,C87)</f>
        <v>20.55654223286178</v>
      </c>
      <c r="I57" s="16" t="s">
        <v>20</v>
      </c>
      <c r="J57" s="5">
        <f>STDEV(E57,E62,E67,E72,E77,E82,E87)</f>
        <v>33.993696894739621</v>
      </c>
      <c r="K57" s="18"/>
    </row>
    <row r="58" spans="1:11">
      <c r="A58" s="47"/>
      <c r="B58" s="2" t="s">
        <v>16</v>
      </c>
      <c r="C58" s="3">
        <v>94.495500000000007</v>
      </c>
      <c r="D58" s="2" t="s">
        <v>16</v>
      </c>
      <c r="E58" s="3">
        <v>107.9451</v>
      </c>
      <c r="F58" s="4"/>
      <c r="G58" s="101" t="s">
        <v>16</v>
      </c>
      <c r="H58" s="102"/>
      <c r="I58" s="103" t="s">
        <v>16</v>
      </c>
      <c r="J58" s="104"/>
      <c r="K58" s="18"/>
    </row>
    <row r="59" spans="1:11">
      <c r="A59" s="48"/>
      <c r="B59" s="2" t="s">
        <v>6</v>
      </c>
      <c r="C59" s="11">
        <v>0.87540341700000002</v>
      </c>
      <c r="D59" s="2"/>
      <c r="E59" s="3"/>
      <c r="F59" s="4"/>
      <c r="G59" s="17" t="s">
        <v>14</v>
      </c>
      <c r="H59" s="3">
        <v>90.17</v>
      </c>
      <c r="I59" s="17" t="s">
        <v>14</v>
      </c>
      <c r="J59" s="5">
        <v>97.975999999999999</v>
      </c>
      <c r="K59" s="18"/>
    </row>
    <row r="60" spans="1:11">
      <c r="A60" s="46" t="s">
        <v>2</v>
      </c>
      <c r="B60" s="2" t="s">
        <v>4</v>
      </c>
      <c r="C60" s="3">
        <v>97</v>
      </c>
      <c r="D60" s="2" t="s">
        <v>4</v>
      </c>
      <c r="E60" s="3">
        <v>103</v>
      </c>
      <c r="F60" s="4"/>
      <c r="G60" s="17" t="s">
        <v>17</v>
      </c>
      <c r="H60" s="3">
        <v>82.831999999999994</v>
      </c>
      <c r="I60" s="17" t="s">
        <v>17</v>
      </c>
      <c r="J60" s="5">
        <v>91.066000000000003</v>
      </c>
      <c r="K60" s="18"/>
    </row>
    <row r="61" spans="1:11">
      <c r="A61" s="47"/>
      <c r="B61" s="2" t="s">
        <v>5</v>
      </c>
      <c r="C61" s="3">
        <v>3</v>
      </c>
      <c r="D61" s="2" t="s">
        <v>5</v>
      </c>
      <c r="E61" s="3">
        <v>3</v>
      </c>
      <c r="F61" s="4"/>
      <c r="G61" s="17" t="s">
        <v>18</v>
      </c>
      <c r="H61" s="3">
        <v>99.603999999999999</v>
      </c>
      <c r="I61" s="17" t="s">
        <v>18</v>
      </c>
      <c r="J61" s="5">
        <v>107.94499999999999</v>
      </c>
      <c r="K61" s="18"/>
    </row>
    <row r="62" spans="1:11">
      <c r="A62" s="47"/>
      <c r="B62" s="2" t="s">
        <v>15</v>
      </c>
      <c r="C62" s="3">
        <v>154</v>
      </c>
      <c r="D62" s="2" t="s">
        <v>15</v>
      </c>
      <c r="E62" s="3">
        <v>164</v>
      </c>
      <c r="F62" s="4"/>
      <c r="G62" s="17" t="s">
        <v>24</v>
      </c>
      <c r="H62" s="3">
        <f>H61-H60</f>
        <v>16.772000000000006</v>
      </c>
      <c r="I62" s="17" t="s">
        <v>24</v>
      </c>
      <c r="J62" s="5">
        <f>J61-J60</f>
        <v>16.878999999999991</v>
      </c>
      <c r="K62" s="18"/>
    </row>
    <row r="63" spans="1:11">
      <c r="A63" s="47"/>
      <c r="B63" s="2" t="s">
        <v>16</v>
      </c>
      <c r="C63" s="3">
        <v>99.604299999999995</v>
      </c>
      <c r="D63" s="2" t="s">
        <v>16</v>
      </c>
      <c r="E63" s="3">
        <v>108.3646</v>
      </c>
      <c r="F63" s="15"/>
      <c r="G63" s="49" t="s">
        <v>1</v>
      </c>
      <c r="H63" s="50"/>
      <c r="I63" s="51"/>
      <c r="J63" s="52"/>
      <c r="K63" s="18"/>
    </row>
    <row r="64" spans="1:11">
      <c r="A64" s="48"/>
      <c r="B64" s="2" t="s">
        <v>6</v>
      </c>
      <c r="C64" s="11">
        <v>0.91920000000000002</v>
      </c>
      <c r="D64" s="2"/>
      <c r="E64" s="3"/>
      <c r="F64" s="4"/>
      <c r="G64" s="16" t="s">
        <v>14</v>
      </c>
      <c r="H64" s="11">
        <f>AVERAGE(C59,C64,C69,C74,C79,C84,C89)</f>
        <v>0.92078620242857134</v>
      </c>
      <c r="I64" s="53"/>
      <c r="J64" s="54"/>
      <c r="K64" s="18"/>
    </row>
    <row r="65" spans="1:11">
      <c r="A65" s="46" t="s">
        <v>3</v>
      </c>
      <c r="B65" s="2" t="s">
        <v>4</v>
      </c>
      <c r="C65" s="3">
        <v>95</v>
      </c>
      <c r="D65" s="2" t="s">
        <v>4</v>
      </c>
      <c r="E65" s="3">
        <v>94</v>
      </c>
      <c r="F65" s="4"/>
      <c r="G65" s="21" t="s">
        <v>20</v>
      </c>
      <c r="H65" s="3">
        <f>STDEV(C59,C64,C69,C74,C79,C84,C89)</f>
        <v>5.4915660206455115E-2</v>
      </c>
      <c r="I65" s="53"/>
      <c r="J65" s="54"/>
      <c r="K65" s="18"/>
    </row>
    <row r="66" spans="1:11" ht="17" thickBot="1">
      <c r="A66" s="47"/>
      <c r="B66" s="2" t="s">
        <v>5</v>
      </c>
      <c r="C66" s="3">
        <v>3</v>
      </c>
      <c r="D66" s="2" t="s">
        <v>5</v>
      </c>
      <c r="E66" s="3">
        <v>3</v>
      </c>
      <c r="F66" s="6"/>
      <c r="G66" s="19" t="s">
        <v>23</v>
      </c>
      <c r="H66" s="20">
        <v>8.7899999999999992E-3</v>
      </c>
      <c r="I66" s="55"/>
      <c r="J66" s="56"/>
    </row>
    <row r="67" spans="1:11">
      <c r="A67" s="47"/>
      <c r="B67" s="2" t="s">
        <v>15</v>
      </c>
      <c r="C67" s="3">
        <v>167</v>
      </c>
      <c r="D67" s="2" t="s">
        <v>15</v>
      </c>
      <c r="E67" s="3">
        <v>214</v>
      </c>
      <c r="F67" s="6"/>
    </row>
    <row r="68" spans="1:11">
      <c r="A68" s="47"/>
      <c r="B68" s="2" t="s">
        <v>16</v>
      </c>
      <c r="C68" s="3">
        <v>104.4442</v>
      </c>
      <c r="D68" s="2" t="s">
        <v>16</v>
      </c>
      <c r="E68" s="3">
        <v>103.51860000000001</v>
      </c>
      <c r="F68" s="6"/>
    </row>
    <row r="69" spans="1:11">
      <c r="A69" s="48"/>
      <c r="B69" s="2" t="s">
        <v>6</v>
      </c>
      <c r="C69" s="11">
        <v>1.0088999999999999</v>
      </c>
      <c r="D69" s="2"/>
      <c r="E69" s="3"/>
      <c r="F69" s="6"/>
    </row>
    <row r="70" spans="1:11">
      <c r="A70" s="46" t="s">
        <v>8</v>
      </c>
      <c r="B70" s="9" t="s">
        <v>4</v>
      </c>
      <c r="C70" s="10">
        <v>76</v>
      </c>
      <c r="D70" s="9" t="s">
        <v>4</v>
      </c>
      <c r="E70" s="3">
        <v>77</v>
      </c>
    </row>
    <row r="71" spans="1:11">
      <c r="A71" s="47"/>
      <c r="B71" s="2" t="s">
        <v>5</v>
      </c>
      <c r="C71" s="14">
        <v>3</v>
      </c>
      <c r="D71" s="2" t="s">
        <v>5</v>
      </c>
      <c r="E71" s="14">
        <v>3</v>
      </c>
    </row>
    <row r="72" spans="1:11">
      <c r="A72" s="47"/>
      <c r="B72" s="5" t="s">
        <v>15</v>
      </c>
      <c r="C72" s="24">
        <v>145</v>
      </c>
      <c r="D72" s="23" t="s">
        <v>15</v>
      </c>
      <c r="E72" s="24">
        <v>170</v>
      </c>
    </row>
    <row r="73" spans="1:11">
      <c r="A73" s="47"/>
      <c r="B73" s="2" t="s">
        <v>16</v>
      </c>
      <c r="C73" s="25">
        <v>79.461799999999997</v>
      </c>
      <c r="D73" s="17" t="s">
        <v>16</v>
      </c>
      <c r="E73" s="10">
        <v>93.245400000000004</v>
      </c>
    </row>
    <row r="74" spans="1:11">
      <c r="A74" s="48"/>
      <c r="B74" s="2" t="s">
        <v>6</v>
      </c>
      <c r="C74" s="3">
        <v>0.85199999999999998</v>
      </c>
      <c r="D74" s="2"/>
      <c r="E74" s="3"/>
    </row>
    <row r="75" spans="1:11">
      <c r="A75" s="46" t="s">
        <v>9</v>
      </c>
      <c r="B75" s="2" t="s">
        <v>4</v>
      </c>
      <c r="C75" s="3">
        <v>84</v>
      </c>
      <c r="D75" s="2" t="s">
        <v>4</v>
      </c>
      <c r="E75" s="3">
        <v>76</v>
      </c>
    </row>
    <row r="76" spans="1:11">
      <c r="A76" s="47"/>
      <c r="B76" s="2" t="s">
        <v>5</v>
      </c>
      <c r="C76" s="3">
        <v>3</v>
      </c>
      <c r="D76" s="2" t="s">
        <v>5</v>
      </c>
      <c r="E76" s="3">
        <v>3</v>
      </c>
    </row>
    <row r="77" spans="1:11">
      <c r="A77" s="47"/>
      <c r="B77" s="2" t="s">
        <v>15</v>
      </c>
      <c r="C77" s="3">
        <v>119</v>
      </c>
      <c r="D77" s="17" t="s">
        <v>15</v>
      </c>
      <c r="E77" s="3">
        <v>119</v>
      </c>
    </row>
    <row r="78" spans="1:11">
      <c r="A78" s="47"/>
      <c r="B78" s="2" t="s">
        <v>16</v>
      </c>
      <c r="C78" s="3">
        <v>82.832400000000007</v>
      </c>
      <c r="D78" s="2" t="s">
        <v>16</v>
      </c>
      <c r="E78" s="3">
        <v>85.289000000000001</v>
      </c>
    </row>
    <row r="79" spans="1:11">
      <c r="A79" s="48"/>
      <c r="B79" s="2" t="s">
        <v>6</v>
      </c>
      <c r="C79" s="3">
        <v>0.97099999999999997</v>
      </c>
      <c r="D79" s="2"/>
      <c r="E79" s="3"/>
    </row>
    <row r="80" spans="1:11">
      <c r="A80" s="46" t="s">
        <v>10</v>
      </c>
      <c r="B80" s="2" t="s">
        <v>4</v>
      </c>
      <c r="C80" s="3">
        <v>89</v>
      </c>
      <c r="D80" s="2" t="s">
        <v>4</v>
      </c>
      <c r="E80" s="3">
        <v>93</v>
      </c>
    </row>
    <row r="81" spans="1:10">
      <c r="A81" s="47"/>
      <c r="B81" s="2" t="s">
        <v>5</v>
      </c>
      <c r="C81" s="3">
        <v>3</v>
      </c>
      <c r="D81" s="2" t="s">
        <v>5</v>
      </c>
      <c r="E81" s="3">
        <v>3</v>
      </c>
    </row>
    <row r="82" spans="1:10">
      <c r="A82" s="47"/>
      <c r="B82" s="2" t="s">
        <v>15</v>
      </c>
      <c r="C82" s="3">
        <v>118</v>
      </c>
      <c r="D82" s="17" t="s">
        <v>15</v>
      </c>
      <c r="E82" s="3">
        <v>118</v>
      </c>
    </row>
    <row r="83" spans="1:10">
      <c r="A83" s="47"/>
      <c r="B83" s="2" t="s">
        <v>16</v>
      </c>
      <c r="C83" s="3">
        <v>84.560400000000001</v>
      </c>
      <c r="D83" s="2" t="s">
        <v>16</v>
      </c>
      <c r="E83" s="3">
        <v>91.066299999999998</v>
      </c>
    </row>
    <row r="84" spans="1:10">
      <c r="A84" s="48"/>
      <c r="B84" s="2" t="s">
        <v>6</v>
      </c>
      <c r="C84" s="3">
        <v>0.92900000000000005</v>
      </c>
      <c r="D84" s="2"/>
      <c r="E84" s="3"/>
    </row>
    <row r="85" spans="1:10">
      <c r="A85" s="46" t="s">
        <v>11</v>
      </c>
      <c r="B85" s="9" t="s">
        <v>4</v>
      </c>
      <c r="C85" s="10">
        <v>78</v>
      </c>
      <c r="D85" s="9" t="s">
        <v>4</v>
      </c>
      <c r="E85" s="3">
        <v>80</v>
      </c>
    </row>
    <row r="86" spans="1:10">
      <c r="A86" s="47"/>
      <c r="B86" s="2" t="s">
        <v>5</v>
      </c>
      <c r="C86" s="3">
        <v>3</v>
      </c>
      <c r="D86" s="2" t="s">
        <v>5</v>
      </c>
      <c r="E86" s="3">
        <v>3</v>
      </c>
    </row>
    <row r="87" spans="1:10">
      <c r="A87" s="47"/>
      <c r="B87" s="2" t="s">
        <v>15</v>
      </c>
      <c r="C87" s="14">
        <v>129</v>
      </c>
      <c r="D87" s="2" t="s">
        <v>15</v>
      </c>
      <c r="E87" s="3">
        <v>178</v>
      </c>
    </row>
    <row r="88" spans="1:10">
      <c r="A88" s="47"/>
      <c r="B88" s="2" t="s">
        <v>16</v>
      </c>
      <c r="C88" s="14">
        <v>85.790599999999998</v>
      </c>
      <c r="D88" s="2" t="s">
        <v>16</v>
      </c>
      <c r="E88" s="3">
        <v>96.400099999999995</v>
      </c>
    </row>
    <row r="89" spans="1:10" ht="17" thickBot="1">
      <c r="A89" s="100"/>
      <c r="B89" s="7" t="s">
        <v>6</v>
      </c>
      <c r="C89" s="12">
        <v>0.89</v>
      </c>
      <c r="D89" s="7"/>
      <c r="E89" s="22"/>
    </row>
    <row r="92" spans="1:10" ht="17" thickBot="1"/>
    <row r="93" spans="1:10" ht="19" thickBot="1">
      <c r="A93" s="69" t="s">
        <v>45</v>
      </c>
      <c r="B93" s="70"/>
    </row>
    <row r="94" spans="1:10" ht="19" thickBot="1">
      <c r="A94" s="71" t="s">
        <v>42</v>
      </c>
      <c r="B94" s="72"/>
      <c r="C94" s="73"/>
      <c r="D94" s="73"/>
      <c r="E94" s="73"/>
      <c r="F94" s="73"/>
      <c r="G94" s="73"/>
      <c r="H94" s="73"/>
      <c r="I94" s="73"/>
      <c r="J94" s="74"/>
    </row>
    <row r="95" spans="1:10" ht="19" thickBot="1">
      <c r="A95" s="8"/>
      <c r="B95" s="8"/>
      <c r="C95" s="8"/>
      <c r="D95" s="8"/>
      <c r="E95" s="8"/>
      <c r="F95" s="8"/>
    </row>
    <row r="96" spans="1:10" ht="17" thickBot="1">
      <c r="A96" s="75" t="s">
        <v>7</v>
      </c>
      <c r="B96" s="76"/>
      <c r="C96" s="76"/>
      <c r="D96" s="76"/>
      <c r="E96" s="77"/>
      <c r="G96" s="79" t="s">
        <v>21</v>
      </c>
      <c r="H96" s="80"/>
      <c r="I96" s="80"/>
      <c r="J96" s="81"/>
    </row>
    <row r="97" spans="1:10" ht="17" thickBot="1">
      <c r="A97" s="13"/>
      <c r="B97" s="78" t="s">
        <v>12</v>
      </c>
      <c r="C97" s="59"/>
      <c r="D97" s="62" t="s">
        <v>13</v>
      </c>
      <c r="E97" s="63"/>
      <c r="F97" s="4"/>
      <c r="G97" s="58" t="s">
        <v>12</v>
      </c>
      <c r="H97" s="59"/>
      <c r="I97" s="87" t="s">
        <v>13</v>
      </c>
      <c r="J97" s="88"/>
    </row>
    <row r="98" spans="1:10">
      <c r="A98" s="46" t="s">
        <v>0</v>
      </c>
      <c r="B98" s="9" t="s">
        <v>4</v>
      </c>
      <c r="C98" s="10">
        <v>95</v>
      </c>
      <c r="D98" s="9" t="s">
        <v>4</v>
      </c>
      <c r="E98" s="10">
        <v>99</v>
      </c>
      <c r="F98" s="4"/>
      <c r="G98" s="64" t="s">
        <v>19</v>
      </c>
      <c r="H98" s="65"/>
      <c r="I98" s="66" t="s">
        <v>19</v>
      </c>
      <c r="J98" s="67"/>
    </row>
    <row r="99" spans="1:10">
      <c r="A99" s="47"/>
      <c r="B99" s="2" t="s">
        <v>5</v>
      </c>
      <c r="C99" s="3">
        <v>3</v>
      </c>
      <c r="D99" s="2" t="s">
        <v>5</v>
      </c>
      <c r="E99" s="3">
        <v>3</v>
      </c>
      <c r="F99" s="4"/>
      <c r="G99" s="16" t="s">
        <v>14</v>
      </c>
      <c r="H99" s="3">
        <f>AVERAGE(C100,C105,C110)</f>
        <v>140.33333333333334</v>
      </c>
      <c r="I99" s="16" t="s">
        <v>14</v>
      </c>
      <c r="J99" s="3">
        <f>AVERAGE(E100,E105,E110)</f>
        <v>168.33333333333334</v>
      </c>
    </row>
    <row r="100" spans="1:10">
      <c r="A100" s="47"/>
      <c r="B100" s="2" t="s">
        <v>15</v>
      </c>
      <c r="C100" s="3">
        <v>132</v>
      </c>
      <c r="D100" s="2" t="s">
        <v>15</v>
      </c>
      <c r="E100" s="3">
        <v>180</v>
      </c>
      <c r="F100" s="4"/>
      <c r="G100" s="28" t="s">
        <v>20</v>
      </c>
      <c r="H100" s="14">
        <f>STDEV(C100,C105,C110)</f>
        <v>7.6376261582597333</v>
      </c>
      <c r="I100" s="16" t="s">
        <v>20</v>
      </c>
      <c r="J100" s="3">
        <f>STDEV(E100,E105,E110)</f>
        <v>12.013880860626733</v>
      </c>
    </row>
    <row r="101" spans="1:10">
      <c r="A101" s="47"/>
      <c r="B101" s="2" t="s">
        <v>16</v>
      </c>
      <c r="C101" s="3">
        <v>67.74050416019513</v>
      </c>
      <c r="D101" s="2" t="s">
        <v>16</v>
      </c>
      <c r="E101" s="3">
        <v>85.300767146491722</v>
      </c>
      <c r="F101" s="4"/>
      <c r="G101" s="49" t="s">
        <v>16</v>
      </c>
      <c r="H101" s="50"/>
      <c r="I101" s="68" t="s">
        <v>16</v>
      </c>
      <c r="J101" s="50"/>
    </row>
    <row r="102" spans="1:10">
      <c r="A102" s="48"/>
      <c r="B102" s="2" t="s">
        <v>6</v>
      </c>
      <c r="C102" s="11">
        <f>C101/E101</f>
        <v>0.79413710364246337</v>
      </c>
      <c r="D102" s="2"/>
      <c r="E102" s="3"/>
      <c r="F102" s="4"/>
      <c r="G102" s="17" t="s">
        <v>14</v>
      </c>
      <c r="H102" s="3">
        <v>72.228999999999999</v>
      </c>
      <c r="I102" s="17" t="s">
        <v>14</v>
      </c>
      <c r="J102" s="3">
        <v>75.977999999999994</v>
      </c>
    </row>
    <row r="103" spans="1:10">
      <c r="A103" s="46" t="s">
        <v>2</v>
      </c>
      <c r="B103" s="2" t="s">
        <v>4</v>
      </c>
      <c r="C103" s="3">
        <v>95</v>
      </c>
      <c r="D103" s="2" t="s">
        <v>4</v>
      </c>
      <c r="E103" s="3">
        <v>99</v>
      </c>
      <c r="F103" s="4"/>
      <c r="G103" s="17" t="s">
        <v>17</v>
      </c>
      <c r="H103" s="3">
        <v>63.555999999999997</v>
      </c>
      <c r="I103" s="17" t="s">
        <v>17</v>
      </c>
      <c r="J103" s="3">
        <v>66.373999999999995</v>
      </c>
    </row>
    <row r="104" spans="1:10">
      <c r="A104" s="47"/>
      <c r="B104" s="2" t="s">
        <v>5</v>
      </c>
      <c r="C104" s="3">
        <v>3</v>
      </c>
      <c r="D104" s="2" t="s">
        <v>5</v>
      </c>
      <c r="E104" s="3">
        <v>3</v>
      </c>
      <c r="F104" s="4"/>
      <c r="G104" s="17" t="s">
        <v>18</v>
      </c>
      <c r="H104" s="3">
        <v>85.39</v>
      </c>
      <c r="I104" s="17" t="s">
        <v>18</v>
      </c>
      <c r="J104" s="3">
        <v>85.301000000000002</v>
      </c>
    </row>
    <row r="105" spans="1:10">
      <c r="A105" s="47"/>
      <c r="B105" s="2" t="s">
        <v>15</v>
      </c>
      <c r="C105" s="3">
        <v>142</v>
      </c>
      <c r="D105" s="2" t="s">
        <v>15</v>
      </c>
      <c r="E105" s="3">
        <v>169</v>
      </c>
      <c r="F105" s="4"/>
      <c r="G105" s="17" t="s">
        <v>24</v>
      </c>
      <c r="H105" s="3">
        <f>H104-H103</f>
        <v>21.834000000000003</v>
      </c>
      <c r="I105" s="17" t="s">
        <v>24</v>
      </c>
      <c r="J105" s="3">
        <f>J104-J103</f>
        <v>18.927000000000007</v>
      </c>
    </row>
    <row r="106" spans="1:10">
      <c r="A106" s="47"/>
      <c r="B106" s="2" t="s">
        <v>16</v>
      </c>
      <c r="C106" s="3">
        <v>63.555978933697297</v>
      </c>
      <c r="D106" s="2" t="s">
        <v>16</v>
      </c>
      <c r="E106" s="3">
        <v>66.373731843365135</v>
      </c>
      <c r="F106" s="15"/>
      <c r="G106" s="49" t="s">
        <v>1</v>
      </c>
      <c r="H106" s="50"/>
      <c r="I106" s="51"/>
      <c r="J106" s="52"/>
    </row>
    <row r="107" spans="1:10">
      <c r="A107" s="48"/>
      <c r="B107" s="2" t="s">
        <v>6</v>
      </c>
      <c r="C107" s="11">
        <f>C106/E106</f>
        <v>0.95754716766088377</v>
      </c>
      <c r="D107" s="2"/>
      <c r="E107" s="3"/>
      <c r="F107" s="4"/>
      <c r="G107" s="16" t="s">
        <v>14</v>
      </c>
      <c r="H107" s="11">
        <f>AVERAGE(C102,C107,C112)</f>
        <v>0.95714323851470962</v>
      </c>
      <c r="I107" s="53"/>
      <c r="J107" s="54"/>
    </row>
    <row r="108" spans="1:10">
      <c r="A108" s="46" t="s">
        <v>3</v>
      </c>
      <c r="B108" s="2" t="s">
        <v>4</v>
      </c>
      <c r="C108" s="10">
        <v>94</v>
      </c>
      <c r="D108" s="2" t="s">
        <v>4</v>
      </c>
      <c r="E108" s="3">
        <v>96</v>
      </c>
      <c r="F108" s="4"/>
      <c r="G108" s="21" t="s">
        <v>20</v>
      </c>
      <c r="H108" s="3">
        <f>STDEV(C102,C107,C112)</f>
        <v>0.16280454611546955</v>
      </c>
      <c r="I108" s="53"/>
      <c r="J108" s="54"/>
    </row>
    <row r="109" spans="1:10" ht="17" thickBot="1">
      <c r="A109" s="47"/>
      <c r="B109" s="2" t="s">
        <v>5</v>
      </c>
      <c r="C109" s="14">
        <v>3</v>
      </c>
      <c r="D109" s="2" t="s">
        <v>5</v>
      </c>
      <c r="E109" s="14">
        <v>3</v>
      </c>
      <c r="F109" s="6"/>
      <c r="G109" s="19" t="s">
        <v>23</v>
      </c>
      <c r="H109" s="20">
        <v>0.69299999999999995</v>
      </c>
      <c r="I109" s="55"/>
      <c r="J109" s="56"/>
    </row>
    <row r="110" spans="1:10">
      <c r="A110" s="47"/>
      <c r="B110" s="2" t="s">
        <v>15</v>
      </c>
      <c r="C110" s="24">
        <v>147</v>
      </c>
      <c r="D110" s="2" t="s">
        <v>15</v>
      </c>
      <c r="E110" s="24">
        <v>156</v>
      </c>
      <c r="F110" s="6"/>
    </row>
    <row r="111" spans="1:10">
      <c r="A111" s="47"/>
      <c r="B111" s="2" t="s">
        <v>16</v>
      </c>
      <c r="C111" s="3">
        <v>85.389667758353525</v>
      </c>
      <c r="D111" s="2" t="s">
        <v>16</v>
      </c>
      <c r="E111" s="3">
        <v>76.258106873790467</v>
      </c>
      <c r="F111" s="6"/>
    </row>
    <row r="112" spans="1:10">
      <c r="A112" s="48"/>
      <c r="B112" s="2" t="s">
        <v>6</v>
      </c>
      <c r="C112" s="11">
        <f>C111/E111</f>
        <v>1.1197454442407819</v>
      </c>
      <c r="D112" s="2"/>
      <c r="E112" s="3"/>
      <c r="F112" s="6"/>
    </row>
    <row r="114" spans="1:10" ht="17" thickBot="1"/>
    <row r="115" spans="1:10" ht="19" thickBot="1">
      <c r="A115" s="69" t="s">
        <v>46</v>
      </c>
      <c r="B115" s="70"/>
    </row>
    <row r="116" spans="1:10" ht="19" thickBot="1">
      <c r="A116" s="71" t="s">
        <v>43</v>
      </c>
      <c r="B116" s="72"/>
      <c r="C116" s="73"/>
      <c r="D116" s="73"/>
      <c r="E116" s="73"/>
      <c r="F116" s="73"/>
      <c r="G116" s="73"/>
      <c r="H116" s="73"/>
      <c r="I116" s="73"/>
      <c r="J116" s="74"/>
    </row>
    <row r="117" spans="1:10" ht="19" thickBot="1">
      <c r="A117" s="8"/>
      <c r="B117" s="8"/>
      <c r="C117" s="8"/>
      <c r="D117" s="8"/>
      <c r="E117" s="8"/>
      <c r="F117" s="8"/>
    </row>
    <row r="118" spans="1:10" ht="17" thickBot="1">
      <c r="A118" s="75" t="s">
        <v>7</v>
      </c>
      <c r="B118" s="76"/>
      <c r="C118" s="76"/>
      <c r="D118" s="76"/>
      <c r="E118" s="77"/>
      <c r="G118" s="79" t="s">
        <v>21</v>
      </c>
      <c r="H118" s="80"/>
      <c r="I118" s="80"/>
      <c r="J118" s="81"/>
    </row>
    <row r="119" spans="1:10" ht="17" thickBot="1">
      <c r="A119" s="13"/>
      <c r="B119" s="78" t="s">
        <v>12</v>
      </c>
      <c r="C119" s="59"/>
      <c r="D119" s="62" t="s">
        <v>13</v>
      </c>
      <c r="E119" s="63"/>
      <c r="F119" s="4"/>
      <c r="G119" s="58" t="s">
        <v>12</v>
      </c>
      <c r="H119" s="59"/>
      <c r="I119" s="87" t="s">
        <v>13</v>
      </c>
      <c r="J119" s="88"/>
    </row>
    <row r="120" spans="1:10">
      <c r="A120" s="46" t="s">
        <v>0</v>
      </c>
      <c r="B120" s="9" t="s">
        <v>4</v>
      </c>
      <c r="C120" s="10">
        <v>91</v>
      </c>
      <c r="D120" s="9" t="s">
        <v>4</v>
      </c>
      <c r="E120" s="10">
        <v>96</v>
      </c>
      <c r="F120" s="4"/>
      <c r="G120" s="64" t="s">
        <v>19</v>
      </c>
      <c r="H120" s="65"/>
      <c r="I120" s="66" t="s">
        <v>19</v>
      </c>
      <c r="J120" s="67"/>
    </row>
    <row r="121" spans="1:10">
      <c r="A121" s="47"/>
      <c r="B121" s="2" t="s">
        <v>5</v>
      </c>
      <c r="C121" s="3">
        <v>3</v>
      </c>
      <c r="D121" s="2" t="s">
        <v>5</v>
      </c>
      <c r="E121" s="3">
        <v>3</v>
      </c>
      <c r="F121" s="4"/>
      <c r="G121" s="16" t="s">
        <v>14</v>
      </c>
      <c r="H121" s="3">
        <f>AVERAGE(C122,C127,C132)</f>
        <v>132.33333333333334</v>
      </c>
      <c r="I121" s="16" t="s">
        <v>14</v>
      </c>
      <c r="J121" s="3">
        <f>AVERAGE(E122,E127,E132)</f>
        <v>156.66666666666666</v>
      </c>
    </row>
    <row r="122" spans="1:10">
      <c r="A122" s="47"/>
      <c r="B122" s="2" t="s">
        <v>15</v>
      </c>
      <c r="C122" s="3">
        <v>132</v>
      </c>
      <c r="D122" s="2" t="s">
        <v>15</v>
      </c>
      <c r="E122" s="3">
        <v>154</v>
      </c>
      <c r="F122" s="4"/>
      <c r="G122" s="28" t="s">
        <v>20</v>
      </c>
      <c r="H122" s="14">
        <f>STDEV(C122,C127,C132)</f>
        <v>0.57735026918962584</v>
      </c>
      <c r="I122" s="16" t="s">
        <v>20</v>
      </c>
      <c r="J122" s="3">
        <f>STDEV(E122,E127,E132)</f>
        <v>11.239810200058244</v>
      </c>
    </row>
    <row r="123" spans="1:10">
      <c r="A123" s="47"/>
      <c r="B123" s="2" t="s">
        <v>16</v>
      </c>
      <c r="C123" s="3">
        <v>80.396289151723963</v>
      </c>
      <c r="D123" s="2" t="s">
        <v>16</v>
      </c>
      <c r="E123" s="3">
        <v>94.106822764521056</v>
      </c>
      <c r="F123" s="4"/>
      <c r="G123" s="49" t="s">
        <v>16</v>
      </c>
      <c r="H123" s="50"/>
      <c r="I123" s="68" t="s">
        <v>16</v>
      </c>
      <c r="J123" s="50"/>
    </row>
    <row r="124" spans="1:10">
      <c r="A124" s="48"/>
      <c r="B124" s="2" t="s">
        <v>6</v>
      </c>
      <c r="C124" s="11">
        <f>C123/E123</f>
        <v>0.85430882469484393</v>
      </c>
      <c r="D124" s="2"/>
      <c r="E124" s="3"/>
      <c r="F124" s="4"/>
      <c r="G124" s="17" t="s">
        <v>14</v>
      </c>
      <c r="H124" s="3">
        <v>68.766000000000005</v>
      </c>
      <c r="I124" s="17" t="s">
        <v>14</v>
      </c>
      <c r="J124" s="3">
        <v>87.58</v>
      </c>
    </row>
    <row r="125" spans="1:10">
      <c r="A125" s="46" t="s">
        <v>2</v>
      </c>
      <c r="B125" s="2" t="s">
        <v>4</v>
      </c>
      <c r="C125" s="3">
        <v>92</v>
      </c>
      <c r="D125" s="2" t="s">
        <v>4</v>
      </c>
      <c r="E125" s="3">
        <v>101</v>
      </c>
      <c r="F125" s="4"/>
      <c r="G125" s="17" t="s">
        <v>17</v>
      </c>
      <c r="H125" s="3">
        <v>58.923000000000002</v>
      </c>
      <c r="I125" s="17" t="s">
        <v>17</v>
      </c>
      <c r="J125" s="3">
        <v>80.257999999999996</v>
      </c>
    </row>
    <row r="126" spans="1:10">
      <c r="A126" s="47"/>
      <c r="B126" s="2" t="s">
        <v>5</v>
      </c>
      <c r="C126" s="3">
        <v>3</v>
      </c>
      <c r="D126" s="2" t="s">
        <v>5</v>
      </c>
      <c r="E126" s="3">
        <v>3</v>
      </c>
      <c r="F126" s="4"/>
      <c r="G126" s="17" t="s">
        <v>18</v>
      </c>
      <c r="H126" s="3">
        <v>80.396000000000001</v>
      </c>
      <c r="I126" s="17" t="s">
        <v>18</v>
      </c>
      <c r="J126" s="3">
        <v>94.106999999999999</v>
      </c>
    </row>
    <row r="127" spans="1:10">
      <c r="A127" s="47"/>
      <c r="B127" s="2" t="s">
        <v>15</v>
      </c>
      <c r="C127" s="3">
        <v>132</v>
      </c>
      <c r="D127" s="2" t="s">
        <v>15</v>
      </c>
      <c r="E127" s="3">
        <v>169</v>
      </c>
      <c r="F127" s="4"/>
      <c r="G127" s="17" t="s">
        <v>24</v>
      </c>
      <c r="H127" s="3">
        <f>H126-H125</f>
        <v>21.472999999999999</v>
      </c>
      <c r="I127" s="17" t="s">
        <v>24</v>
      </c>
      <c r="J127" s="3">
        <f>J126-J125</f>
        <v>13.849000000000004</v>
      </c>
    </row>
    <row r="128" spans="1:10">
      <c r="A128" s="47"/>
      <c r="B128" s="2" t="s">
        <v>16</v>
      </c>
      <c r="C128" s="3">
        <v>58.922527134736242</v>
      </c>
      <c r="D128" s="2" t="s">
        <v>16</v>
      </c>
      <c r="E128" s="3">
        <v>88.374415408114871</v>
      </c>
      <c r="F128" s="15"/>
      <c r="G128" s="49" t="s">
        <v>1</v>
      </c>
      <c r="H128" s="50"/>
      <c r="I128" s="51"/>
      <c r="J128" s="52"/>
    </row>
    <row r="129" spans="1:10">
      <c r="A129" s="48"/>
      <c r="B129" s="2" t="s">
        <v>6</v>
      </c>
      <c r="C129" s="11">
        <f>C128/E128</f>
        <v>0.66673739071009186</v>
      </c>
      <c r="D129" s="2"/>
      <c r="E129" s="3"/>
      <c r="F129" s="4"/>
      <c r="G129" s="16" t="s">
        <v>14</v>
      </c>
      <c r="H129" s="11">
        <f>AVERAGE(C124,C129,C134)</f>
        <v>0.78519332342865578</v>
      </c>
      <c r="I129" s="53"/>
      <c r="J129" s="54"/>
    </row>
    <row r="130" spans="1:10">
      <c r="A130" s="46" t="s">
        <v>3</v>
      </c>
      <c r="B130" s="2" t="s">
        <v>4</v>
      </c>
      <c r="C130" s="10">
        <v>96</v>
      </c>
      <c r="D130" s="2" t="s">
        <v>4</v>
      </c>
      <c r="E130" s="3">
        <v>94</v>
      </c>
      <c r="F130" s="4"/>
      <c r="G130" s="21" t="s">
        <v>20</v>
      </c>
      <c r="H130" s="3">
        <f>STDEV(C124,C129,C134)</f>
        <v>0.10306124074405461</v>
      </c>
      <c r="I130" s="53"/>
      <c r="J130" s="54"/>
    </row>
    <row r="131" spans="1:10" ht="17" thickBot="1">
      <c r="A131" s="47"/>
      <c r="B131" s="2" t="s">
        <v>5</v>
      </c>
      <c r="C131" s="14">
        <v>3</v>
      </c>
      <c r="D131" s="2" t="s">
        <v>5</v>
      </c>
      <c r="E131" s="14">
        <v>3</v>
      </c>
      <c r="F131" s="6"/>
      <c r="G131" s="19" t="s">
        <v>23</v>
      </c>
      <c r="H131" s="20">
        <v>6.8900000000000003E-2</v>
      </c>
      <c r="I131" s="55"/>
      <c r="J131" s="56"/>
    </row>
    <row r="132" spans="1:10">
      <c r="A132" s="47"/>
      <c r="B132" s="2" t="s">
        <v>15</v>
      </c>
      <c r="C132" s="24">
        <v>133</v>
      </c>
      <c r="D132" s="2" t="s">
        <v>15</v>
      </c>
      <c r="E132" s="24">
        <v>147</v>
      </c>
      <c r="F132" s="6"/>
    </row>
    <row r="133" spans="1:10">
      <c r="A133" s="47"/>
      <c r="B133" s="2" t="s">
        <v>16</v>
      </c>
      <c r="C133" s="3">
        <v>66.978184072478953</v>
      </c>
      <c r="D133" s="2" t="s">
        <v>16</v>
      </c>
      <c r="E133" s="3">
        <v>80.258208467585774</v>
      </c>
      <c r="F133" s="6"/>
    </row>
    <row r="134" spans="1:10">
      <c r="A134" s="48"/>
      <c r="B134" s="2" t="s">
        <v>6</v>
      </c>
      <c r="C134" s="11">
        <f>C133/E133</f>
        <v>0.83453375488103154</v>
      </c>
      <c r="D134" s="2"/>
      <c r="E134" s="3"/>
      <c r="F134" s="6"/>
    </row>
    <row r="135" spans="1:10">
      <c r="A135" s="30"/>
      <c r="B135" s="6"/>
      <c r="C135" s="31"/>
      <c r="D135" s="6"/>
      <c r="E135" s="6"/>
      <c r="F135" s="6"/>
    </row>
    <row r="136" spans="1:10" ht="17" thickBot="1"/>
    <row r="137" spans="1:10" ht="19" thickBot="1">
      <c r="A137" s="69" t="s">
        <v>47</v>
      </c>
      <c r="B137" s="70"/>
    </row>
    <row r="138" spans="1:10" ht="19" thickBot="1">
      <c r="A138" s="71" t="s">
        <v>25</v>
      </c>
      <c r="B138" s="72"/>
      <c r="C138" s="73"/>
      <c r="D138" s="73"/>
      <c r="E138" s="73"/>
      <c r="F138" s="73"/>
      <c r="G138" s="73"/>
      <c r="H138" s="73"/>
      <c r="I138" s="73"/>
      <c r="J138" s="74"/>
    </row>
    <row r="139" spans="1:10" ht="19" thickBot="1">
      <c r="A139" s="8"/>
      <c r="B139" s="8"/>
      <c r="C139" s="8"/>
      <c r="D139" s="8"/>
      <c r="E139" s="8"/>
      <c r="F139" s="8"/>
    </row>
    <row r="140" spans="1:10" ht="17" thickBot="1">
      <c r="A140" s="75" t="s">
        <v>7</v>
      </c>
      <c r="B140" s="76"/>
      <c r="C140" s="76"/>
      <c r="D140" s="76"/>
      <c r="E140" s="77"/>
      <c r="G140" s="79" t="s">
        <v>21</v>
      </c>
      <c r="H140" s="80"/>
      <c r="I140" s="80"/>
      <c r="J140" s="81"/>
    </row>
    <row r="141" spans="1:10" ht="17" thickBot="1">
      <c r="A141" s="13"/>
      <c r="B141" s="78" t="s">
        <v>12</v>
      </c>
      <c r="C141" s="59"/>
      <c r="D141" s="62" t="s">
        <v>13</v>
      </c>
      <c r="E141" s="63"/>
      <c r="F141" s="4"/>
      <c r="G141" s="58" t="s">
        <v>12</v>
      </c>
      <c r="H141" s="59"/>
      <c r="I141" s="87" t="s">
        <v>13</v>
      </c>
      <c r="J141" s="88"/>
    </row>
    <row r="142" spans="1:10">
      <c r="A142" s="46" t="s">
        <v>0</v>
      </c>
      <c r="B142" s="9" t="s">
        <v>4</v>
      </c>
      <c r="C142" s="10">
        <v>97</v>
      </c>
      <c r="D142" s="9" t="s">
        <v>4</v>
      </c>
      <c r="E142" s="10">
        <v>101</v>
      </c>
      <c r="F142" s="4"/>
      <c r="G142" s="64" t="s">
        <v>19</v>
      </c>
      <c r="H142" s="65"/>
      <c r="I142" s="66" t="s">
        <v>19</v>
      </c>
      <c r="J142" s="67"/>
    </row>
    <row r="143" spans="1:10">
      <c r="A143" s="47"/>
      <c r="B143" s="2" t="s">
        <v>5</v>
      </c>
      <c r="C143" s="3">
        <v>3</v>
      </c>
      <c r="D143" s="2" t="s">
        <v>5</v>
      </c>
      <c r="E143" s="3">
        <v>3</v>
      </c>
      <c r="F143" s="4"/>
      <c r="G143" s="16" t="s">
        <v>14</v>
      </c>
      <c r="H143" s="3">
        <f>AVERAGE(C144,C149,C154,C159,C164)</f>
        <v>131.19999999999999</v>
      </c>
      <c r="I143" s="16" t="s">
        <v>14</v>
      </c>
      <c r="J143" s="3">
        <f>AVERAGE(E144,E149,E154,E159,E164)</f>
        <v>168.6</v>
      </c>
    </row>
    <row r="144" spans="1:10">
      <c r="A144" s="47"/>
      <c r="B144" s="2" t="s">
        <v>15</v>
      </c>
      <c r="C144" s="3">
        <v>154</v>
      </c>
      <c r="D144" s="2" t="s">
        <v>15</v>
      </c>
      <c r="E144" s="3">
        <v>164</v>
      </c>
      <c r="F144" s="4"/>
      <c r="G144" s="28" t="s">
        <v>20</v>
      </c>
      <c r="H144" s="14">
        <f>STDEV(C144,C149,C154,C159,C164)</f>
        <v>16.694310408040241</v>
      </c>
      <c r="I144" s="16" t="s">
        <v>20</v>
      </c>
      <c r="J144" s="3">
        <f>STDEV(E144,E149,E154,E159,E164)</f>
        <v>29.821133445930638</v>
      </c>
    </row>
    <row r="145" spans="1:10">
      <c r="A145" s="47"/>
      <c r="B145" s="2" t="s">
        <v>16</v>
      </c>
      <c r="C145" s="3">
        <v>73.670065100000002</v>
      </c>
      <c r="D145" s="2" t="s">
        <v>16</v>
      </c>
      <c r="E145" s="3">
        <v>97.972144259999894</v>
      </c>
      <c r="F145" s="4"/>
      <c r="G145" s="49" t="s">
        <v>16</v>
      </c>
      <c r="H145" s="50"/>
      <c r="I145" s="68" t="s">
        <v>16</v>
      </c>
      <c r="J145" s="50"/>
    </row>
    <row r="146" spans="1:10">
      <c r="A146" s="48"/>
      <c r="B146" s="2" t="s">
        <v>6</v>
      </c>
      <c r="C146" s="11">
        <f>C145/E145</f>
        <v>0.75194909386175435</v>
      </c>
      <c r="D146" s="2"/>
      <c r="E146" s="3"/>
      <c r="F146" s="4"/>
      <c r="G146" s="17" t="s">
        <v>14</v>
      </c>
      <c r="H146" s="3">
        <f>AVERAGE(C145,C150,C155,C160,C165)</f>
        <v>75.018709703999946</v>
      </c>
      <c r="I146" s="17" t="s">
        <v>14</v>
      </c>
      <c r="J146" s="3">
        <f>AVERAGE(E145,E150,E155,E160,E165)</f>
        <v>106.68374461199998</v>
      </c>
    </row>
    <row r="147" spans="1:10">
      <c r="A147" s="46" t="s">
        <v>2</v>
      </c>
      <c r="B147" s="2" t="s">
        <v>4</v>
      </c>
      <c r="C147" s="3">
        <v>100</v>
      </c>
      <c r="D147" s="2" t="s">
        <v>4</v>
      </c>
      <c r="E147" s="3">
        <v>97</v>
      </c>
      <c r="F147" s="4"/>
      <c r="G147" s="17" t="s">
        <v>17</v>
      </c>
      <c r="H147" s="3">
        <v>68.105999999999995</v>
      </c>
      <c r="I147" s="17" t="s">
        <v>17</v>
      </c>
      <c r="J147" s="3">
        <v>94.57</v>
      </c>
    </row>
    <row r="148" spans="1:10">
      <c r="A148" s="47"/>
      <c r="B148" s="2" t="s">
        <v>5</v>
      </c>
      <c r="C148" s="3">
        <v>3</v>
      </c>
      <c r="D148" s="2" t="s">
        <v>5</v>
      </c>
      <c r="E148" s="3">
        <v>3</v>
      </c>
      <c r="F148" s="4"/>
      <c r="G148" s="17" t="s">
        <v>18</v>
      </c>
      <c r="H148" s="3">
        <v>82.605999999999995</v>
      </c>
      <c r="I148" s="17" t="s">
        <v>18</v>
      </c>
      <c r="J148" s="3">
        <v>120.679</v>
      </c>
    </row>
    <row r="149" spans="1:10">
      <c r="A149" s="47"/>
      <c r="B149" s="2" t="s">
        <v>15</v>
      </c>
      <c r="C149" s="3">
        <v>117</v>
      </c>
      <c r="D149" s="2" t="s">
        <v>15</v>
      </c>
      <c r="E149" s="3">
        <v>190</v>
      </c>
      <c r="F149" s="4"/>
      <c r="G149" s="17" t="s">
        <v>24</v>
      </c>
      <c r="H149" s="3">
        <f>H148-H147</f>
        <v>14.5</v>
      </c>
      <c r="I149" s="17" t="s">
        <v>24</v>
      </c>
      <c r="J149" s="3">
        <f>J148-J147</f>
        <v>26.109000000000009</v>
      </c>
    </row>
    <row r="150" spans="1:10">
      <c r="A150" s="47"/>
      <c r="B150" s="2" t="s">
        <v>16</v>
      </c>
      <c r="C150" s="3">
        <v>78.007112449999894</v>
      </c>
      <c r="D150" s="2" t="s">
        <v>16</v>
      </c>
      <c r="E150" s="3">
        <v>102.9197575</v>
      </c>
      <c r="F150" s="15"/>
      <c r="G150" s="49" t="s">
        <v>1</v>
      </c>
      <c r="H150" s="50"/>
      <c r="I150" s="51"/>
      <c r="J150" s="52"/>
    </row>
    <row r="151" spans="1:10">
      <c r="A151" s="48"/>
      <c r="B151" s="2" t="s">
        <v>6</v>
      </c>
      <c r="C151" s="11">
        <f>C150/E150</f>
        <v>0.75794108288682949</v>
      </c>
      <c r="D151" s="2"/>
      <c r="E151" s="3"/>
      <c r="F151" s="4"/>
      <c r="G151" s="16" t="s">
        <v>14</v>
      </c>
      <c r="H151" s="11">
        <f>AVERAGE(C146,C151,C156,C161,C166)</f>
        <v>0.70744788918991619</v>
      </c>
      <c r="I151" s="53"/>
      <c r="J151" s="54"/>
    </row>
    <row r="152" spans="1:10">
      <c r="A152" s="46" t="s">
        <v>3</v>
      </c>
      <c r="B152" s="2" t="s">
        <v>4</v>
      </c>
      <c r="C152" s="3">
        <v>90</v>
      </c>
      <c r="D152" s="2" t="s">
        <v>4</v>
      </c>
      <c r="E152" s="3">
        <v>90</v>
      </c>
      <c r="F152" s="4"/>
      <c r="G152" s="21" t="s">
        <v>20</v>
      </c>
      <c r="H152" s="3">
        <f>STDEV(C146,C151,C156,C161,C166)</f>
        <v>4.802715017560507E-2</v>
      </c>
      <c r="I152" s="53"/>
      <c r="J152" s="54"/>
    </row>
    <row r="153" spans="1:10" ht="17" thickBot="1">
      <c r="A153" s="47"/>
      <c r="B153" s="2" t="s">
        <v>5</v>
      </c>
      <c r="C153" s="3">
        <v>3</v>
      </c>
      <c r="D153" s="2" t="s">
        <v>5</v>
      </c>
      <c r="E153" s="3">
        <v>3</v>
      </c>
      <c r="F153" s="6"/>
      <c r="G153" s="19" t="s">
        <v>23</v>
      </c>
      <c r="H153" s="20">
        <v>1.6799999999999999E-4</v>
      </c>
      <c r="I153" s="55"/>
      <c r="J153" s="56"/>
    </row>
    <row r="154" spans="1:10">
      <c r="A154" s="47"/>
      <c r="B154" s="2" t="s">
        <v>15</v>
      </c>
      <c r="C154" s="3">
        <v>121</v>
      </c>
      <c r="D154" s="2" t="s">
        <v>15</v>
      </c>
      <c r="E154" s="3">
        <v>121</v>
      </c>
      <c r="F154" s="6"/>
    </row>
    <row r="155" spans="1:10">
      <c r="A155" s="47"/>
      <c r="B155" s="2" t="s">
        <v>16</v>
      </c>
      <c r="C155" s="3">
        <v>63.511986729999897</v>
      </c>
      <c r="D155" s="2" t="s">
        <v>16</v>
      </c>
      <c r="E155" s="3">
        <v>91.168098400000005</v>
      </c>
      <c r="F155" s="6"/>
    </row>
    <row r="156" spans="1:10">
      <c r="A156" s="48"/>
      <c r="B156" s="2" t="s">
        <v>6</v>
      </c>
      <c r="C156" s="11">
        <f>C155/E155</f>
        <v>0.69664704918315912</v>
      </c>
      <c r="D156" s="2"/>
      <c r="E156" s="3"/>
      <c r="F156" s="6"/>
    </row>
    <row r="157" spans="1:10">
      <c r="A157" s="46" t="s">
        <v>8</v>
      </c>
      <c r="B157" s="9" t="s">
        <v>4</v>
      </c>
      <c r="C157" s="10">
        <v>65</v>
      </c>
      <c r="D157" s="9" t="s">
        <v>4</v>
      </c>
      <c r="E157" s="3">
        <v>97</v>
      </c>
    </row>
    <row r="158" spans="1:10">
      <c r="A158" s="47"/>
      <c r="B158" s="2" t="s">
        <v>5</v>
      </c>
      <c r="C158" s="14">
        <v>3</v>
      </c>
      <c r="D158" s="2" t="s">
        <v>5</v>
      </c>
      <c r="E158" s="14">
        <v>3</v>
      </c>
    </row>
    <row r="159" spans="1:10">
      <c r="A159" s="47"/>
      <c r="B159" s="5" t="s">
        <v>15</v>
      </c>
      <c r="C159" s="24">
        <v>144</v>
      </c>
      <c r="D159" s="23" t="s">
        <v>15</v>
      </c>
      <c r="E159" s="24">
        <v>197</v>
      </c>
    </row>
    <row r="160" spans="1:10">
      <c r="A160" s="47"/>
      <c r="B160" s="2" t="s">
        <v>16</v>
      </c>
      <c r="C160" s="25">
        <v>87.204863579999895</v>
      </c>
      <c r="D160" s="17" t="s">
        <v>16</v>
      </c>
      <c r="E160" s="10">
        <v>135.70709769999999</v>
      </c>
    </row>
    <row r="161" spans="1:10">
      <c r="A161" s="48"/>
      <c r="B161" s="2" t="s">
        <v>6</v>
      </c>
      <c r="C161" s="3">
        <f>C160/E160</f>
        <v>0.64259618736212865</v>
      </c>
      <c r="D161" s="2"/>
      <c r="E161" s="3"/>
    </row>
    <row r="162" spans="1:10">
      <c r="A162" s="97" t="s">
        <v>9</v>
      </c>
      <c r="B162" s="17" t="s">
        <v>4</v>
      </c>
      <c r="C162" s="3">
        <v>117</v>
      </c>
      <c r="D162" s="2" t="s">
        <v>4</v>
      </c>
      <c r="E162" s="3">
        <v>121</v>
      </c>
    </row>
    <row r="163" spans="1:10">
      <c r="A163" s="98"/>
      <c r="B163" s="17" t="s">
        <v>5</v>
      </c>
      <c r="C163" s="3">
        <v>3</v>
      </c>
      <c r="D163" s="2" t="s">
        <v>5</v>
      </c>
      <c r="E163" s="3">
        <v>3</v>
      </c>
    </row>
    <row r="164" spans="1:10">
      <c r="A164" s="98"/>
      <c r="B164" s="17" t="s">
        <v>15</v>
      </c>
      <c r="C164" s="3">
        <v>120</v>
      </c>
      <c r="D164" s="17" t="s">
        <v>15</v>
      </c>
      <c r="E164" s="3">
        <v>171</v>
      </c>
    </row>
    <row r="165" spans="1:10">
      <c r="A165" s="98"/>
      <c r="B165" s="17" t="s">
        <v>16</v>
      </c>
      <c r="C165" s="3">
        <v>72.699520660000005</v>
      </c>
      <c r="D165" s="2" t="s">
        <v>16</v>
      </c>
      <c r="E165" s="3">
        <v>105.6516252</v>
      </c>
    </row>
    <row r="166" spans="1:10" ht="17" thickBot="1">
      <c r="A166" s="99"/>
      <c r="B166" s="27" t="s">
        <v>6</v>
      </c>
      <c r="C166" s="22">
        <f>C165/E165</f>
        <v>0.68810603265570969</v>
      </c>
      <c r="D166" s="7"/>
      <c r="E166" s="22"/>
    </row>
    <row r="168" spans="1:10">
      <c r="A168" s="6"/>
    </row>
    <row r="169" spans="1:10" ht="17" thickBot="1">
      <c r="A169" s="6"/>
    </row>
    <row r="170" spans="1:10" ht="19" thickBot="1">
      <c r="A170" s="69" t="s">
        <v>48</v>
      </c>
      <c r="B170" s="70"/>
    </row>
    <row r="171" spans="1:10" ht="19" thickBot="1">
      <c r="A171" s="71" t="s">
        <v>26</v>
      </c>
      <c r="B171" s="72"/>
      <c r="C171" s="73"/>
      <c r="D171" s="73"/>
      <c r="E171" s="73"/>
      <c r="F171" s="73"/>
      <c r="G171" s="73"/>
      <c r="H171" s="73"/>
      <c r="I171" s="73"/>
      <c r="J171" s="74"/>
    </row>
    <row r="172" spans="1:10" ht="19" thickBot="1">
      <c r="A172" s="8"/>
      <c r="B172" s="8"/>
      <c r="C172" s="8"/>
      <c r="D172" s="8"/>
      <c r="E172" s="8"/>
      <c r="F172" s="8"/>
    </row>
    <row r="173" spans="1:10" ht="17" thickBot="1">
      <c r="A173" s="75" t="s">
        <v>7</v>
      </c>
      <c r="B173" s="76"/>
      <c r="C173" s="76"/>
      <c r="D173" s="76"/>
      <c r="E173" s="77"/>
      <c r="G173" s="79" t="s">
        <v>21</v>
      </c>
      <c r="H173" s="80"/>
      <c r="I173" s="80"/>
      <c r="J173" s="81"/>
    </row>
    <row r="174" spans="1:10" ht="17" thickBot="1">
      <c r="A174" s="13"/>
      <c r="B174" s="78" t="s">
        <v>12</v>
      </c>
      <c r="C174" s="59"/>
      <c r="D174" s="62" t="s">
        <v>13</v>
      </c>
      <c r="E174" s="63"/>
      <c r="F174" s="4"/>
      <c r="G174" s="58" t="s">
        <v>12</v>
      </c>
      <c r="H174" s="59"/>
      <c r="I174" s="87" t="s">
        <v>13</v>
      </c>
      <c r="J174" s="88"/>
    </row>
    <row r="175" spans="1:10">
      <c r="A175" s="46" t="s">
        <v>0</v>
      </c>
      <c r="B175" s="9" t="s">
        <v>4</v>
      </c>
      <c r="C175" s="10">
        <v>101</v>
      </c>
      <c r="D175" s="9" t="s">
        <v>4</v>
      </c>
      <c r="E175" s="10">
        <v>66</v>
      </c>
      <c r="F175" s="4"/>
      <c r="G175" s="64" t="s">
        <v>19</v>
      </c>
      <c r="H175" s="65"/>
      <c r="I175" s="66" t="s">
        <v>19</v>
      </c>
      <c r="J175" s="67"/>
    </row>
    <row r="176" spans="1:10">
      <c r="A176" s="47"/>
      <c r="B176" s="2" t="s">
        <v>5</v>
      </c>
      <c r="C176" s="3">
        <v>3</v>
      </c>
      <c r="D176" s="2" t="s">
        <v>5</v>
      </c>
      <c r="E176" s="3">
        <v>3</v>
      </c>
      <c r="F176" s="4"/>
      <c r="G176" s="16" t="s">
        <v>14</v>
      </c>
      <c r="H176" s="3">
        <f>AVERAGE(C177,C182,C187,C192)</f>
        <v>60.5</v>
      </c>
      <c r="I176" s="16" t="s">
        <v>14</v>
      </c>
      <c r="J176" s="3">
        <f>AVERAGE(E177,E182,E187,E192)</f>
        <v>138.75</v>
      </c>
    </row>
    <row r="177" spans="1:10">
      <c r="A177" s="47"/>
      <c r="B177" s="2" t="s">
        <v>15</v>
      </c>
      <c r="C177" s="3">
        <v>55</v>
      </c>
      <c r="D177" s="2" t="s">
        <v>15</v>
      </c>
      <c r="E177" s="3">
        <v>125</v>
      </c>
      <c r="F177" s="4"/>
      <c r="G177" s="28" t="s">
        <v>20</v>
      </c>
      <c r="H177" s="14">
        <f>STDEV(C177,C182,C187,C192)</f>
        <v>6.6583281184793934</v>
      </c>
      <c r="I177" s="16" t="s">
        <v>20</v>
      </c>
      <c r="J177" s="3">
        <f>STDEV(E177,E182,E187,E192)</f>
        <v>21.297495940446456</v>
      </c>
    </row>
    <row r="178" spans="1:10">
      <c r="A178" s="47"/>
      <c r="B178" s="2" t="s">
        <v>16</v>
      </c>
      <c r="C178" s="3">
        <v>27.389800000000001</v>
      </c>
      <c r="D178" s="2" t="s">
        <v>16</v>
      </c>
      <c r="E178" s="3">
        <v>67.506399999999999</v>
      </c>
      <c r="F178" s="4"/>
      <c r="G178" s="49" t="s">
        <v>16</v>
      </c>
      <c r="H178" s="50"/>
      <c r="I178" s="68" t="s">
        <v>16</v>
      </c>
      <c r="J178" s="50"/>
    </row>
    <row r="179" spans="1:10">
      <c r="A179" s="48"/>
      <c r="B179" s="2" t="s">
        <v>6</v>
      </c>
      <c r="C179" s="11">
        <f>C178/E178</f>
        <v>0.40573634499840017</v>
      </c>
      <c r="D179" s="2"/>
      <c r="E179" s="3"/>
      <c r="F179" s="4"/>
      <c r="G179" s="17" t="s">
        <v>14</v>
      </c>
      <c r="H179" s="3">
        <v>19.858000000000001</v>
      </c>
      <c r="I179" s="17" t="s">
        <v>14</v>
      </c>
      <c r="J179" s="3">
        <v>45.786000000000001</v>
      </c>
    </row>
    <row r="180" spans="1:10">
      <c r="A180" s="46" t="s">
        <v>2</v>
      </c>
      <c r="B180" s="2" t="s">
        <v>4</v>
      </c>
      <c r="C180" s="3">
        <v>90</v>
      </c>
      <c r="D180" s="2" t="s">
        <v>4</v>
      </c>
      <c r="E180" s="3">
        <v>94</v>
      </c>
      <c r="F180" s="4"/>
      <c r="G180" s="17" t="s">
        <v>17</v>
      </c>
      <c r="H180" s="3">
        <v>7.8739999999999997</v>
      </c>
      <c r="I180" s="17" t="s">
        <v>17</v>
      </c>
      <c r="J180" s="3">
        <v>23.352</v>
      </c>
    </row>
    <row r="181" spans="1:10">
      <c r="A181" s="47"/>
      <c r="B181" s="2" t="s">
        <v>5</v>
      </c>
      <c r="C181" s="3">
        <v>3</v>
      </c>
      <c r="D181" s="2" t="s">
        <v>5</v>
      </c>
      <c r="E181" s="3">
        <v>3</v>
      </c>
      <c r="F181" s="4"/>
      <c r="G181" s="17" t="s">
        <v>18</v>
      </c>
      <c r="H181" s="3">
        <v>30.797999999999998</v>
      </c>
      <c r="I181" s="17" t="s">
        <v>18</v>
      </c>
      <c r="J181" s="3">
        <v>66.909000000000006</v>
      </c>
    </row>
    <row r="182" spans="1:10">
      <c r="A182" s="47"/>
      <c r="B182" s="2" t="s">
        <v>15</v>
      </c>
      <c r="C182" s="3">
        <v>60</v>
      </c>
      <c r="D182" s="2" t="s">
        <v>15</v>
      </c>
      <c r="E182" s="3">
        <v>119</v>
      </c>
      <c r="F182" s="4"/>
      <c r="G182" s="17" t="s">
        <v>24</v>
      </c>
      <c r="H182" s="3">
        <f>H181-H180</f>
        <v>22.923999999999999</v>
      </c>
      <c r="I182" s="17" t="s">
        <v>24</v>
      </c>
      <c r="J182" s="3">
        <f>J181-J180</f>
        <v>43.557000000000002</v>
      </c>
    </row>
    <row r="183" spans="1:10">
      <c r="A183" s="47"/>
      <c r="B183" s="2" t="s">
        <v>16</v>
      </c>
      <c r="C183" s="3">
        <v>31.53433291</v>
      </c>
      <c r="D183" s="2" t="s">
        <v>16</v>
      </c>
      <c r="E183" s="3">
        <v>65.117183510000004</v>
      </c>
      <c r="F183" s="15"/>
      <c r="G183" s="49" t="s">
        <v>1</v>
      </c>
      <c r="H183" s="50"/>
      <c r="I183" s="51"/>
      <c r="J183" s="52"/>
    </row>
    <row r="184" spans="1:10">
      <c r="A184" s="48"/>
      <c r="B184" s="2" t="s">
        <v>6</v>
      </c>
      <c r="C184" s="11">
        <f>C183/E183</f>
        <v>0.48427052907098311</v>
      </c>
      <c r="D184" s="2"/>
      <c r="E184" s="3"/>
      <c r="F184" s="4"/>
      <c r="G184" s="16" t="s">
        <v>14</v>
      </c>
      <c r="H184" s="11">
        <f>AVERAGE(C179,C184,C189,C194)</f>
        <v>0.44478995917188052</v>
      </c>
      <c r="I184" s="53"/>
      <c r="J184" s="54"/>
    </row>
    <row r="185" spans="1:10">
      <c r="A185" s="46" t="s">
        <v>3</v>
      </c>
      <c r="B185" s="2" t="s">
        <v>4</v>
      </c>
      <c r="C185" s="3">
        <v>97</v>
      </c>
      <c r="D185" s="2" t="s">
        <v>4</v>
      </c>
      <c r="E185" s="3">
        <v>94</v>
      </c>
      <c r="F185" s="4"/>
      <c r="G185" s="21" t="s">
        <v>20</v>
      </c>
      <c r="H185" s="3">
        <f>STDEV(C179,C184,C189,C194)</f>
        <v>0.21115750134023592</v>
      </c>
      <c r="I185" s="53"/>
      <c r="J185" s="54"/>
    </row>
    <row r="186" spans="1:10" ht="17" thickBot="1">
      <c r="A186" s="47"/>
      <c r="B186" s="2" t="s">
        <v>5</v>
      </c>
      <c r="C186" s="3">
        <v>3</v>
      </c>
      <c r="D186" s="2" t="s">
        <v>5</v>
      </c>
      <c r="E186" s="3">
        <v>3</v>
      </c>
      <c r="F186" s="6"/>
      <c r="G186" s="19" t="s">
        <v>23</v>
      </c>
      <c r="H186" s="20">
        <v>1.34E-2</v>
      </c>
      <c r="I186" s="55"/>
      <c r="J186" s="56"/>
    </row>
    <row r="187" spans="1:10">
      <c r="A187" s="47"/>
      <c r="B187" s="2" t="s">
        <v>15</v>
      </c>
      <c r="C187" s="3">
        <v>57</v>
      </c>
      <c r="D187" s="2" t="s">
        <v>15</v>
      </c>
      <c r="E187" s="3">
        <v>166</v>
      </c>
      <c r="F187" s="6"/>
    </row>
    <row r="188" spans="1:10">
      <c r="A188" s="47"/>
      <c r="B188" s="2" t="s">
        <v>16</v>
      </c>
      <c r="C188" s="3">
        <v>5.4937282500000002</v>
      </c>
      <c r="D188" s="2" t="s">
        <v>16</v>
      </c>
      <c r="E188" s="3">
        <v>29.073334150000001</v>
      </c>
      <c r="F188" s="6"/>
    </row>
    <row r="189" spans="1:10">
      <c r="A189" s="48"/>
      <c r="B189" s="2" t="s">
        <v>6</v>
      </c>
      <c r="C189" s="11">
        <f>C188/E188</f>
        <v>0.1889610672672023</v>
      </c>
      <c r="D189" s="2"/>
      <c r="E189" s="3"/>
      <c r="F189" s="6"/>
    </row>
    <row r="190" spans="1:10">
      <c r="A190" s="46" t="s">
        <v>8</v>
      </c>
      <c r="B190" s="9" t="s">
        <v>4</v>
      </c>
      <c r="C190" s="10">
        <v>122</v>
      </c>
      <c r="D190" s="9" t="s">
        <v>4</v>
      </c>
      <c r="E190" s="3">
        <v>119</v>
      </c>
    </row>
    <row r="191" spans="1:10">
      <c r="A191" s="47"/>
      <c r="B191" s="2" t="s">
        <v>5</v>
      </c>
      <c r="C191" s="14">
        <v>3</v>
      </c>
      <c r="D191" s="2" t="s">
        <v>5</v>
      </c>
      <c r="E191" s="14">
        <v>3</v>
      </c>
    </row>
    <row r="192" spans="1:10">
      <c r="A192" s="47"/>
      <c r="B192" s="5" t="s">
        <v>15</v>
      </c>
      <c r="C192" s="24">
        <v>70</v>
      </c>
      <c r="D192" s="23" t="s">
        <v>15</v>
      </c>
      <c r="E192" s="24">
        <v>145</v>
      </c>
    </row>
    <row r="193" spans="1:10">
      <c r="A193" s="47"/>
      <c r="B193" s="2" t="s">
        <v>16</v>
      </c>
      <c r="C193" s="25">
        <v>15.015933370000001</v>
      </c>
      <c r="D193" s="17" t="s">
        <v>16</v>
      </c>
      <c r="E193" s="10">
        <v>21.44545441</v>
      </c>
    </row>
    <row r="194" spans="1:10">
      <c r="A194" s="48"/>
      <c r="B194" s="2" t="s">
        <v>6</v>
      </c>
      <c r="C194" s="3">
        <f>C193/E193</f>
        <v>0.70019189535093651</v>
      </c>
      <c r="D194" s="2"/>
      <c r="E194" s="3"/>
    </row>
    <row r="197" spans="1:10" ht="17" thickBot="1"/>
    <row r="198" spans="1:10" ht="19" thickBot="1">
      <c r="A198" s="69" t="s">
        <v>49</v>
      </c>
      <c r="B198" s="70"/>
    </row>
    <row r="199" spans="1:10" ht="19" thickBot="1">
      <c r="A199" s="71" t="s">
        <v>27</v>
      </c>
      <c r="B199" s="72"/>
      <c r="C199" s="73"/>
      <c r="D199" s="73"/>
      <c r="E199" s="73"/>
      <c r="F199" s="73"/>
      <c r="G199" s="73"/>
      <c r="H199" s="73"/>
      <c r="I199" s="73"/>
      <c r="J199" s="74"/>
    </row>
    <row r="200" spans="1:10" ht="19" thickBot="1">
      <c r="A200" s="8"/>
      <c r="B200" s="8"/>
      <c r="C200" s="8"/>
      <c r="D200" s="8"/>
      <c r="E200" s="8"/>
      <c r="F200" s="8"/>
    </row>
    <row r="201" spans="1:10" ht="17" thickBot="1">
      <c r="A201" s="75" t="s">
        <v>7</v>
      </c>
      <c r="B201" s="76"/>
      <c r="C201" s="76"/>
      <c r="D201" s="76"/>
      <c r="E201" s="77"/>
      <c r="G201" s="79" t="s">
        <v>21</v>
      </c>
      <c r="H201" s="80"/>
      <c r="I201" s="80"/>
      <c r="J201" s="81"/>
    </row>
    <row r="202" spans="1:10" ht="17" thickBot="1">
      <c r="A202" s="13"/>
      <c r="B202" s="78" t="s">
        <v>12</v>
      </c>
      <c r="C202" s="59"/>
      <c r="D202" s="62" t="s">
        <v>13</v>
      </c>
      <c r="E202" s="63"/>
      <c r="F202" s="4"/>
      <c r="G202" s="58" t="s">
        <v>12</v>
      </c>
      <c r="H202" s="59"/>
      <c r="I202" s="87" t="s">
        <v>13</v>
      </c>
      <c r="J202" s="88"/>
    </row>
    <row r="203" spans="1:10">
      <c r="A203" s="46" t="s">
        <v>0</v>
      </c>
      <c r="B203" s="9" t="s">
        <v>4</v>
      </c>
      <c r="C203" s="10">
        <v>87</v>
      </c>
      <c r="D203" s="9" t="s">
        <v>4</v>
      </c>
      <c r="E203" s="10">
        <v>86</v>
      </c>
      <c r="F203" s="4"/>
      <c r="G203" s="64" t="s">
        <v>19</v>
      </c>
      <c r="H203" s="65"/>
      <c r="I203" s="66" t="s">
        <v>19</v>
      </c>
      <c r="J203" s="67"/>
    </row>
    <row r="204" spans="1:10">
      <c r="A204" s="47"/>
      <c r="B204" s="2" t="s">
        <v>5</v>
      </c>
      <c r="C204" s="3">
        <v>3</v>
      </c>
      <c r="D204" s="2" t="s">
        <v>5</v>
      </c>
      <c r="E204" s="3">
        <v>3</v>
      </c>
      <c r="F204" s="4"/>
      <c r="G204" s="16" t="s">
        <v>14</v>
      </c>
      <c r="H204" s="3">
        <f>AVERAGE(C205,C210,C215,C220)</f>
        <v>59.75</v>
      </c>
      <c r="I204" s="16" t="s">
        <v>14</v>
      </c>
      <c r="J204" s="3">
        <f>AVERAGE(E205,E210,E215,E220)</f>
        <v>131.25</v>
      </c>
    </row>
    <row r="205" spans="1:10">
      <c r="A205" s="47"/>
      <c r="B205" s="2" t="s">
        <v>15</v>
      </c>
      <c r="C205" s="3">
        <v>47</v>
      </c>
      <c r="D205" s="2" t="s">
        <v>15</v>
      </c>
      <c r="E205" s="3">
        <v>96</v>
      </c>
      <c r="F205" s="4"/>
      <c r="G205" s="28" t="s">
        <v>20</v>
      </c>
      <c r="H205" s="14">
        <f>STDEV(C205,C210,C215,C220)</f>
        <v>13.598406769422169</v>
      </c>
      <c r="I205" s="16" t="s">
        <v>20</v>
      </c>
      <c r="J205" s="3">
        <f>STDEV(E205,E210,E215,E220)</f>
        <v>38.01205948993907</v>
      </c>
    </row>
    <row r="206" spans="1:10">
      <c r="A206" s="47"/>
      <c r="B206" s="2" t="s">
        <v>16</v>
      </c>
      <c r="C206" s="3">
        <v>22.754536179999999</v>
      </c>
      <c r="D206" s="2" t="s">
        <v>16</v>
      </c>
      <c r="E206" s="3">
        <v>34.487713409999998</v>
      </c>
      <c r="F206" s="4"/>
      <c r="G206" s="49" t="s">
        <v>16</v>
      </c>
      <c r="H206" s="50"/>
      <c r="I206" s="68" t="s">
        <v>16</v>
      </c>
      <c r="J206" s="50"/>
    </row>
    <row r="207" spans="1:10">
      <c r="A207" s="48"/>
      <c r="B207" s="2" t="s">
        <v>6</v>
      </c>
      <c r="C207" s="11">
        <f>C206/E206</f>
        <v>0.65978674519494618</v>
      </c>
      <c r="D207" s="2"/>
      <c r="E207" s="3"/>
      <c r="F207" s="4"/>
      <c r="G207" s="17" t="s">
        <v>14</v>
      </c>
      <c r="H207" s="3">
        <v>22.202000000000002</v>
      </c>
      <c r="I207" s="17" t="s">
        <v>14</v>
      </c>
      <c r="J207" s="3">
        <v>45.572000000000003</v>
      </c>
    </row>
    <row r="208" spans="1:10">
      <c r="A208" s="46" t="s">
        <v>2</v>
      </c>
      <c r="B208" s="2" t="s">
        <v>4</v>
      </c>
      <c r="C208" s="3">
        <v>112</v>
      </c>
      <c r="D208" s="2" t="s">
        <v>4</v>
      </c>
      <c r="E208" s="3">
        <v>103</v>
      </c>
      <c r="F208" s="4"/>
      <c r="G208" s="17" t="s">
        <v>17</v>
      </c>
      <c r="H208" s="3">
        <v>16.989000000000001</v>
      </c>
      <c r="I208" s="17" t="s">
        <v>17</v>
      </c>
      <c r="J208" s="3">
        <v>30.504999999999999</v>
      </c>
    </row>
    <row r="209" spans="1:10">
      <c r="A209" s="47"/>
      <c r="B209" s="2" t="s">
        <v>5</v>
      </c>
      <c r="C209" s="3">
        <v>3</v>
      </c>
      <c r="D209" s="2" t="s">
        <v>5</v>
      </c>
      <c r="E209" s="3">
        <v>3</v>
      </c>
      <c r="F209" s="4"/>
      <c r="G209" s="17" t="s">
        <v>18</v>
      </c>
      <c r="H209" s="3">
        <v>26.337</v>
      </c>
      <c r="I209" s="17" t="s">
        <v>18</v>
      </c>
      <c r="J209" s="3">
        <v>59.411000000000001</v>
      </c>
    </row>
    <row r="210" spans="1:10">
      <c r="A210" s="47"/>
      <c r="B210" s="2" t="s">
        <v>15</v>
      </c>
      <c r="C210" s="3">
        <v>71</v>
      </c>
      <c r="D210" s="2" t="s">
        <v>15</v>
      </c>
      <c r="E210" s="3">
        <v>178</v>
      </c>
      <c r="F210" s="4"/>
      <c r="G210" s="17" t="s">
        <v>24</v>
      </c>
      <c r="H210" s="3">
        <f>H209-H208</f>
        <v>9.347999999999999</v>
      </c>
      <c r="I210" s="17" t="s">
        <v>24</v>
      </c>
      <c r="J210" s="3">
        <f>J209-J208</f>
        <v>28.906000000000002</v>
      </c>
    </row>
    <row r="211" spans="1:10">
      <c r="A211" s="47"/>
      <c r="B211" s="2" t="s">
        <v>16</v>
      </c>
      <c r="C211" s="3">
        <v>27.181349879999999</v>
      </c>
      <c r="D211" s="2" t="s">
        <v>16</v>
      </c>
      <c r="E211" s="3">
        <v>59.103095179999997</v>
      </c>
      <c r="F211" s="15"/>
      <c r="G211" s="49" t="s">
        <v>1</v>
      </c>
      <c r="H211" s="50"/>
      <c r="I211" s="51"/>
      <c r="J211" s="52"/>
    </row>
    <row r="212" spans="1:10">
      <c r="A212" s="48"/>
      <c r="B212" s="2" t="s">
        <v>6</v>
      </c>
      <c r="C212" s="11">
        <f>C211/E211</f>
        <v>0.45989723206912425</v>
      </c>
      <c r="D212" s="2"/>
      <c r="E212" s="3"/>
      <c r="F212" s="4"/>
      <c r="G212" s="16" t="s">
        <v>14</v>
      </c>
      <c r="H212" s="11">
        <f>AVERAGE(C207,C212,C217,C222)</f>
        <v>0.50900518908733039</v>
      </c>
      <c r="I212" s="53"/>
      <c r="J212" s="54"/>
    </row>
    <row r="213" spans="1:10">
      <c r="A213" s="46" t="s">
        <v>3</v>
      </c>
      <c r="B213" s="2" t="s">
        <v>4</v>
      </c>
      <c r="C213" s="10">
        <v>116</v>
      </c>
      <c r="D213" s="2" t="s">
        <v>4</v>
      </c>
      <c r="E213" s="3">
        <v>117</v>
      </c>
      <c r="F213" s="4"/>
      <c r="G213" s="21" t="s">
        <v>20</v>
      </c>
      <c r="H213" s="3">
        <f>STDEV(C207,C212,C217,C222)</f>
        <v>0.1111969128200799</v>
      </c>
      <c r="I213" s="53"/>
      <c r="J213" s="54"/>
    </row>
    <row r="214" spans="1:10" ht="17" thickBot="1">
      <c r="A214" s="47"/>
      <c r="B214" s="2" t="s">
        <v>5</v>
      </c>
      <c r="C214" s="14">
        <v>3</v>
      </c>
      <c r="D214" s="2" t="s">
        <v>5</v>
      </c>
      <c r="E214" s="14">
        <v>3</v>
      </c>
      <c r="F214" s="6"/>
      <c r="G214" s="19" t="s">
        <v>23</v>
      </c>
      <c r="H214" s="20">
        <v>3.0599999999999998E-3</v>
      </c>
      <c r="I214" s="55"/>
      <c r="J214" s="56"/>
    </row>
    <row r="215" spans="1:10">
      <c r="A215" s="47"/>
      <c r="B215" s="2" t="s">
        <v>15</v>
      </c>
      <c r="C215" s="24">
        <v>72</v>
      </c>
      <c r="D215" s="2" t="s">
        <v>15</v>
      </c>
      <c r="E215" s="24">
        <v>146</v>
      </c>
      <c r="F215" s="6"/>
    </row>
    <row r="216" spans="1:10">
      <c r="A216" s="47"/>
      <c r="B216" s="2" t="s">
        <v>16</v>
      </c>
      <c r="C216" s="3">
        <v>23.804921749999998</v>
      </c>
      <c r="D216" s="2" t="s">
        <v>16</v>
      </c>
      <c r="E216" s="3">
        <v>59.51978845</v>
      </c>
      <c r="F216" s="6"/>
    </row>
    <row r="217" spans="1:10">
      <c r="A217" s="48"/>
      <c r="B217" s="2" t="s">
        <v>6</v>
      </c>
      <c r="C217" s="11">
        <f>C216/E216</f>
        <v>0.3999497036182762</v>
      </c>
      <c r="D217" s="2"/>
      <c r="E217" s="3"/>
      <c r="F217" s="6"/>
    </row>
    <row r="218" spans="1:10">
      <c r="A218" s="46" t="s">
        <v>8</v>
      </c>
      <c r="B218" s="9" t="s">
        <v>4</v>
      </c>
      <c r="C218" s="10">
        <v>116</v>
      </c>
      <c r="D218" s="9" t="s">
        <v>4</v>
      </c>
      <c r="E218" s="3">
        <v>108</v>
      </c>
    </row>
    <row r="219" spans="1:10">
      <c r="A219" s="47"/>
      <c r="B219" s="2" t="s">
        <v>5</v>
      </c>
      <c r="C219" s="14">
        <v>3</v>
      </c>
      <c r="D219" s="2" t="s">
        <v>5</v>
      </c>
      <c r="E219" s="14">
        <v>3</v>
      </c>
    </row>
    <row r="220" spans="1:10">
      <c r="A220" s="47"/>
      <c r="B220" s="5" t="s">
        <v>15</v>
      </c>
      <c r="C220" s="24">
        <v>49</v>
      </c>
      <c r="D220" s="23" t="s">
        <v>15</v>
      </c>
      <c r="E220" s="24">
        <v>105</v>
      </c>
    </row>
    <row r="221" spans="1:10">
      <c r="A221" s="47"/>
      <c r="B221" s="2" t="s">
        <v>16</v>
      </c>
      <c r="C221" s="25">
        <v>15.066545789999999</v>
      </c>
      <c r="D221" s="17" t="s">
        <v>16</v>
      </c>
      <c r="E221" s="10">
        <v>29.17684525</v>
      </c>
    </row>
    <row r="222" spans="1:10">
      <c r="A222" s="48"/>
      <c r="B222" s="2" t="s">
        <v>6</v>
      </c>
      <c r="C222" s="3">
        <f>C221/E221</f>
        <v>0.51638707546697493</v>
      </c>
      <c r="D222" s="2"/>
      <c r="E222" s="3"/>
    </row>
    <row r="223" spans="1:10">
      <c r="A223" s="30"/>
      <c r="B223" s="6"/>
      <c r="C223" s="6"/>
      <c r="D223" s="6"/>
      <c r="E223" s="6"/>
    </row>
    <row r="224" spans="1:10" ht="17" thickBot="1">
      <c r="A224" s="30"/>
      <c r="B224" s="6"/>
      <c r="C224" s="6"/>
      <c r="D224" s="6"/>
      <c r="E224" s="6"/>
    </row>
    <row r="225" spans="1:10" ht="19" thickBot="1">
      <c r="A225" s="69" t="s">
        <v>61</v>
      </c>
      <c r="B225" s="70"/>
    </row>
    <row r="226" spans="1:10" ht="19" thickBot="1">
      <c r="A226" s="71" t="s">
        <v>91</v>
      </c>
      <c r="B226" s="72"/>
      <c r="C226" s="73"/>
      <c r="D226" s="73"/>
      <c r="E226" s="73"/>
      <c r="F226" s="73"/>
      <c r="G226" s="73"/>
      <c r="H226" s="73"/>
      <c r="I226" s="73"/>
      <c r="J226" s="74"/>
    </row>
    <row r="227" spans="1:10" ht="19" thickBot="1">
      <c r="A227" s="8"/>
      <c r="B227" s="8"/>
      <c r="C227" s="8"/>
      <c r="D227" s="8"/>
      <c r="E227" s="8"/>
      <c r="F227" s="8"/>
    </row>
    <row r="228" spans="1:10" ht="17" thickBot="1">
      <c r="A228" s="75" t="s">
        <v>7</v>
      </c>
      <c r="B228" s="76"/>
      <c r="C228" s="76"/>
      <c r="D228" s="76"/>
      <c r="E228" s="77"/>
      <c r="G228" s="79" t="s">
        <v>21</v>
      </c>
      <c r="H228" s="80"/>
      <c r="I228" s="80"/>
      <c r="J228" s="81"/>
    </row>
    <row r="229" spans="1:10" ht="17" thickBot="1">
      <c r="A229" s="13"/>
      <c r="B229" s="78" t="s">
        <v>41</v>
      </c>
      <c r="C229" s="59"/>
      <c r="D229" s="62" t="s">
        <v>32</v>
      </c>
      <c r="E229" s="63"/>
      <c r="F229" s="4"/>
      <c r="G229" s="58" t="s">
        <v>41</v>
      </c>
      <c r="H229" s="59"/>
      <c r="I229" s="87" t="s">
        <v>32</v>
      </c>
      <c r="J229" s="88"/>
    </row>
    <row r="230" spans="1:10">
      <c r="A230" s="46" t="s">
        <v>0</v>
      </c>
      <c r="B230" s="9" t="s">
        <v>4</v>
      </c>
      <c r="C230" s="10">
        <v>95</v>
      </c>
      <c r="D230" s="9" t="s">
        <v>4</v>
      </c>
      <c r="E230" s="10">
        <v>91</v>
      </c>
      <c r="F230" s="4"/>
      <c r="G230" s="64" t="s">
        <v>19</v>
      </c>
      <c r="H230" s="65"/>
      <c r="I230" s="66" t="s">
        <v>19</v>
      </c>
      <c r="J230" s="67"/>
    </row>
    <row r="231" spans="1:10">
      <c r="A231" s="47"/>
      <c r="B231" s="2" t="s">
        <v>5</v>
      </c>
      <c r="C231" s="3">
        <v>3</v>
      </c>
      <c r="D231" s="2" t="s">
        <v>5</v>
      </c>
      <c r="E231" s="3">
        <v>3</v>
      </c>
      <c r="F231" s="4"/>
      <c r="G231" s="16" t="s">
        <v>14</v>
      </c>
      <c r="H231" s="3">
        <f>AVERAGE(C232,C237,C242)</f>
        <v>157.66666666666666</v>
      </c>
      <c r="I231" s="16" t="s">
        <v>14</v>
      </c>
      <c r="J231" s="3">
        <f>AVERAGE(E232,E237,E242)</f>
        <v>172</v>
      </c>
    </row>
    <row r="232" spans="1:10">
      <c r="A232" s="47"/>
      <c r="B232" s="2" t="s">
        <v>15</v>
      </c>
      <c r="C232" s="3">
        <v>166</v>
      </c>
      <c r="D232" s="2" t="s">
        <v>15</v>
      </c>
      <c r="E232" s="3">
        <v>166</v>
      </c>
      <c r="F232" s="4"/>
      <c r="G232" s="28" t="s">
        <v>20</v>
      </c>
      <c r="H232" s="14">
        <f>STDEV(C232,C237,C242)</f>
        <v>7.2341781380702344</v>
      </c>
      <c r="I232" s="16" t="s">
        <v>20</v>
      </c>
      <c r="J232" s="3">
        <f>STDEV(E232,E237,E242)</f>
        <v>7.2111025509279782</v>
      </c>
    </row>
    <row r="233" spans="1:10">
      <c r="A233" s="47"/>
      <c r="B233" s="2" t="s">
        <v>16</v>
      </c>
      <c r="C233" s="1">
        <v>121.46188355204181</v>
      </c>
      <c r="D233" s="2" t="s">
        <v>16</v>
      </c>
      <c r="E233" s="1">
        <v>127.49681178908514</v>
      </c>
      <c r="F233" s="4"/>
      <c r="G233" s="49" t="s">
        <v>16</v>
      </c>
      <c r="H233" s="50"/>
      <c r="I233" s="68" t="s">
        <v>16</v>
      </c>
      <c r="J233" s="50"/>
    </row>
    <row r="234" spans="1:10">
      <c r="A234" s="48"/>
      <c r="B234" s="2" t="s">
        <v>6</v>
      </c>
      <c r="C234" s="11">
        <f>C233/E233</f>
        <v>0.95266604590060833</v>
      </c>
      <c r="D234" s="2"/>
      <c r="E234" s="3"/>
      <c r="F234" s="4"/>
      <c r="G234" s="17" t="s">
        <v>14</v>
      </c>
      <c r="H234" s="3">
        <v>102.33799999999999</v>
      </c>
      <c r="I234" s="17" t="s">
        <v>14</v>
      </c>
      <c r="J234" s="3">
        <v>108.19</v>
      </c>
    </row>
    <row r="235" spans="1:10">
      <c r="A235" s="46" t="s">
        <v>2</v>
      </c>
      <c r="B235" s="2" t="s">
        <v>4</v>
      </c>
      <c r="C235" s="3">
        <v>117</v>
      </c>
      <c r="D235" s="2" t="s">
        <v>4</v>
      </c>
      <c r="E235" s="3">
        <v>109</v>
      </c>
      <c r="F235" s="4"/>
      <c r="G235" s="17" t="s">
        <v>17</v>
      </c>
      <c r="H235" s="3">
        <v>77.394000000000005</v>
      </c>
      <c r="I235" s="17" t="s">
        <v>17</v>
      </c>
      <c r="J235" s="3">
        <v>88.734999999999999</v>
      </c>
    </row>
    <row r="236" spans="1:10">
      <c r="A236" s="47"/>
      <c r="B236" s="2" t="s">
        <v>5</v>
      </c>
      <c r="C236" s="3">
        <v>3</v>
      </c>
      <c r="D236" s="2" t="s">
        <v>5</v>
      </c>
      <c r="E236" s="3">
        <v>3</v>
      </c>
      <c r="F236" s="4"/>
      <c r="G236" s="17" t="s">
        <v>18</v>
      </c>
      <c r="H236" s="3">
        <v>121.462</v>
      </c>
      <c r="I236" s="17" t="s">
        <v>18</v>
      </c>
      <c r="J236" s="3">
        <v>127.497</v>
      </c>
    </row>
    <row r="237" spans="1:10">
      <c r="A237" s="47"/>
      <c r="B237" s="2" t="s">
        <v>15</v>
      </c>
      <c r="C237" s="3">
        <v>153</v>
      </c>
      <c r="D237" s="2" t="s">
        <v>15</v>
      </c>
      <c r="E237" s="3">
        <v>180</v>
      </c>
      <c r="F237" s="4"/>
      <c r="G237" s="17" t="s">
        <v>24</v>
      </c>
      <c r="H237" s="3">
        <f>H236-H235</f>
        <v>44.067999999999998</v>
      </c>
      <c r="I237" s="17" t="s">
        <v>24</v>
      </c>
      <c r="J237" s="3">
        <f>J236-J235</f>
        <v>38.762</v>
      </c>
    </row>
    <row r="238" spans="1:10">
      <c r="A238" s="47"/>
      <c r="B238" s="2" t="s">
        <v>16</v>
      </c>
      <c r="C238" s="1">
        <v>108.15878751314845</v>
      </c>
      <c r="D238" s="2" t="s">
        <v>16</v>
      </c>
      <c r="E238" s="1">
        <v>108.33723893420056</v>
      </c>
      <c r="F238" s="15"/>
      <c r="G238" s="49" t="s">
        <v>1</v>
      </c>
      <c r="H238" s="50"/>
      <c r="I238" s="51"/>
      <c r="J238" s="52"/>
    </row>
    <row r="239" spans="1:10">
      <c r="A239" s="48"/>
      <c r="B239" s="2" t="s">
        <v>6</v>
      </c>
      <c r="C239" s="11">
        <f>C238/E238</f>
        <v>0.99835281549716726</v>
      </c>
      <c r="D239" s="2"/>
      <c r="E239" s="3"/>
      <c r="F239" s="4"/>
      <c r="G239" s="16" t="s">
        <v>14</v>
      </c>
      <c r="H239" s="11">
        <f>AVERAGE(C234,C239,C244)</f>
        <v>0.94107287719332611</v>
      </c>
      <c r="I239" s="53"/>
      <c r="J239" s="54"/>
    </row>
    <row r="240" spans="1:10">
      <c r="A240" s="46" t="s">
        <v>3</v>
      </c>
      <c r="B240" s="2" t="s">
        <v>4</v>
      </c>
      <c r="C240" s="10">
        <v>98</v>
      </c>
      <c r="D240" s="2" t="s">
        <v>4</v>
      </c>
      <c r="E240" s="3">
        <v>111</v>
      </c>
      <c r="F240" s="4"/>
      <c r="G240" s="21" t="s">
        <v>20</v>
      </c>
      <c r="H240" s="3">
        <f>STDEV(C234,C239,C244)</f>
        <v>6.3870563494199159E-2</v>
      </c>
      <c r="I240" s="53"/>
      <c r="J240" s="54"/>
    </row>
    <row r="241" spans="1:10" ht="17" thickBot="1">
      <c r="A241" s="47"/>
      <c r="B241" s="2" t="s">
        <v>5</v>
      </c>
      <c r="C241" s="14">
        <v>3</v>
      </c>
      <c r="D241" s="2" t="s">
        <v>5</v>
      </c>
      <c r="E241" s="14">
        <v>3</v>
      </c>
      <c r="F241" s="6"/>
      <c r="G241" s="19" t="s">
        <v>23</v>
      </c>
      <c r="H241" s="20">
        <v>0.251</v>
      </c>
      <c r="I241" s="55"/>
      <c r="J241" s="56"/>
    </row>
    <row r="242" spans="1:10">
      <c r="A242" s="47"/>
      <c r="B242" s="2" t="s">
        <v>15</v>
      </c>
      <c r="C242" s="24">
        <v>154</v>
      </c>
      <c r="D242" s="2" t="s">
        <v>15</v>
      </c>
      <c r="E242" s="24">
        <v>170</v>
      </c>
      <c r="F242" s="6"/>
    </row>
    <row r="243" spans="1:10">
      <c r="A243" s="47"/>
      <c r="B243" s="2" t="s">
        <v>16</v>
      </c>
      <c r="C243" s="1">
        <v>77.394286967868979</v>
      </c>
      <c r="D243" s="2" t="s">
        <v>16</v>
      </c>
      <c r="E243" s="36">
        <v>88.734587664132633</v>
      </c>
      <c r="F243" s="6"/>
    </row>
    <row r="244" spans="1:10">
      <c r="A244" s="48"/>
      <c r="B244" s="2" t="s">
        <v>6</v>
      </c>
      <c r="C244" s="11">
        <f>C243/E243</f>
        <v>0.87219977018220241</v>
      </c>
      <c r="D244" s="2"/>
      <c r="E244" s="3"/>
      <c r="F244" s="6"/>
    </row>
    <row r="245" spans="1:10">
      <c r="A245" s="30"/>
      <c r="B245" s="6"/>
      <c r="C245" s="31"/>
      <c r="D245" s="6"/>
      <c r="E245" s="6"/>
      <c r="F245" s="6"/>
    </row>
    <row r="246" spans="1:10" ht="17" thickBot="1"/>
    <row r="247" spans="1:10" ht="19" thickBot="1">
      <c r="A247" s="69" t="s">
        <v>63</v>
      </c>
      <c r="B247" s="70"/>
    </row>
    <row r="248" spans="1:10" ht="19" thickBot="1">
      <c r="A248" s="83" t="s">
        <v>92</v>
      </c>
      <c r="B248" s="84"/>
      <c r="C248" s="85"/>
      <c r="D248" s="85"/>
      <c r="E248" s="85"/>
      <c r="F248" s="85"/>
      <c r="G248" s="85"/>
      <c r="H248" s="85"/>
      <c r="I248" s="85"/>
      <c r="J248" s="86"/>
    </row>
    <row r="249" spans="1:10" ht="19" thickBot="1">
      <c r="A249" s="8"/>
      <c r="B249" s="8"/>
      <c r="C249" s="8"/>
      <c r="D249" s="8"/>
      <c r="E249" s="8"/>
      <c r="F249" s="8"/>
    </row>
    <row r="250" spans="1:10" ht="17" thickBot="1">
      <c r="A250" s="75" t="s">
        <v>7</v>
      </c>
      <c r="B250" s="76"/>
      <c r="C250" s="76"/>
      <c r="D250" s="76"/>
      <c r="E250" s="77"/>
      <c r="G250" s="79" t="s">
        <v>21</v>
      </c>
      <c r="H250" s="80"/>
      <c r="I250" s="80"/>
      <c r="J250" s="81"/>
    </row>
    <row r="251" spans="1:10" ht="17" thickBot="1">
      <c r="A251" s="13"/>
      <c r="B251" s="78" t="s">
        <v>41</v>
      </c>
      <c r="C251" s="59"/>
      <c r="D251" s="62" t="s">
        <v>32</v>
      </c>
      <c r="E251" s="63"/>
      <c r="F251" s="4"/>
      <c r="G251" s="58" t="s">
        <v>41</v>
      </c>
      <c r="H251" s="59"/>
      <c r="I251" s="87" t="s">
        <v>32</v>
      </c>
      <c r="J251" s="88"/>
    </row>
    <row r="252" spans="1:10">
      <c r="A252" s="46" t="s">
        <v>0</v>
      </c>
      <c r="B252" s="9" t="s">
        <v>4</v>
      </c>
      <c r="C252" s="10">
        <v>133</v>
      </c>
      <c r="D252" s="9" t="s">
        <v>4</v>
      </c>
      <c r="E252" s="10">
        <v>128</v>
      </c>
      <c r="F252" s="4"/>
      <c r="G252" s="64" t="s">
        <v>19</v>
      </c>
      <c r="H252" s="65"/>
      <c r="I252" s="66" t="s">
        <v>19</v>
      </c>
      <c r="J252" s="67"/>
    </row>
    <row r="253" spans="1:10">
      <c r="A253" s="47"/>
      <c r="B253" s="2" t="s">
        <v>5</v>
      </c>
      <c r="C253" s="3">
        <v>3</v>
      </c>
      <c r="D253" s="2" t="s">
        <v>5</v>
      </c>
      <c r="E253" s="3">
        <v>3</v>
      </c>
      <c r="F253" s="4"/>
      <c r="G253" s="16" t="s">
        <v>14</v>
      </c>
      <c r="H253" s="3">
        <f>AVERAGE(C254,C259,C264,C269)</f>
        <v>67.25</v>
      </c>
      <c r="I253" s="16" t="s">
        <v>14</v>
      </c>
      <c r="J253" s="3">
        <f>AVERAGE(E254,E259,E264,E269)</f>
        <v>133.75</v>
      </c>
    </row>
    <row r="254" spans="1:10">
      <c r="A254" s="47"/>
      <c r="B254" s="2" t="s">
        <v>15</v>
      </c>
      <c r="C254" s="3">
        <v>100</v>
      </c>
      <c r="D254" s="2" t="s">
        <v>15</v>
      </c>
      <c r="E254" s="3">
        <v>100</v>
      </c>
      <c r="F254" s="4"/>
      <c r="G254" s="28" t="s">
        <v>20</v>
      </c>
      <c r="H254" s="14">
        <f>STDEV(C254,C259,C264,C269)</f>
        <v>22.291627725822686</v>
      </c>
      <c r="I254" s="16" t="s">
        <v>20</v>
      </c>
      <c r="J254" s="3">
        <f>STDEV(E254,E259,E264,E269)</f>
        <v>28.825625173908485</v>
      </c>
    </row>
    <row r="255" spans="1:10">
      <c r="A255" s="47"/>
      <c r="B255" s="2" t="s">
        <v>16</v>
      </c>
      <c r="C255" s="3">
        <v>19.031389999999998</v>
      </c>
      <c r="D255" s="2" t="s">
        <v>16</v>
      </c>
      <c r="E255" s="3">
        <v>49.691969999999998</v>
      </c>
      <c r="F255" s="4"/>
      <c r="G255" s="49" t="s">
        <v>16</v>
      </c>
      <c r="H255" s="50"/>
      <c r="I255" s="68" t="s">
        <v>16</v>
      </c>
      <c r="J255" s="50"/>
    </row>
    <row r="256" spans="1:10">
      <c r="A256" s="48"/>
      <c r="B256" s="2" t="s">
        <v>6</v>
      </c>
      <c r="C256" s="11">
        <f>C255/E255</f>
        <v>0.38298723113613725</v>
      </c>
      <c r="D256" s="2"/>
      <c r="E256" s="3"/>
      <c r="F256" s="4"/>
      <c r="G256" s="17" t="s">
        <v>14</v>
      </c>
      <c r="H256" s="3">
        <v>15.08</v>
      </c>
      <c r="I256" s="17" t="s">
        <v>14</v>
      </c>
      <c r="J256" s="3">
        <v>61.1</v>
      </c>
    </row>
    <row r="257" spans="1:10">
      <c r="A257" s="46" t="s">
        <v>2</v>
      </c>
      <c r="B257" s="2" t="s">
        <v>4</v>
      </c>
      <c r="C257" s="3">
        <v>109</v>
      </c>
      <c r="D257" s="2" t="s">
        <v>4</v>
      </c>
      <c r="E257" s="3">
        <v>116</v>
      </c>
      <c r="F257" s="4"/>
      <c r="G257" s="17" t="s">
        <v>17</v>
      </c>
      <c r="H257" s="3">
        <v>12.193</v>
      </c>
      <c r="I257" s="17" t="s">
        <v>17</v>
      </c>
      <c r="J257" s="3">
        <v>32.957000000000001</v>
      </c>
    </row>
    <row r="258" spans="1:10">
      <c r="A258" s="47"/>
      <c r="B258" s="2" t="s">
        <v>5</v>
      </c>
      <c r="C258" s="3">
        <v>3</v>
      </c>
      <c r="D258" s="2" t="s">
        <v>5</v>
      </c>
      <c r="E258" s="3">
        <v>3</v>
      </c>
      <c r="F258" s="4"/>
      <c r="G258" s="17" t="s">
        <v>18</v>
      </c>
      <c r="H258" s="3">
        <v>18.094000000000001</v>
      </c>
      <c r="I258" s="17" t="s">
        <v>18</v>
      </c>
      <c r="J258" s="3">
        <v>88.97</v>
      </c>
    </row>
    <row r="259" spans="1:10">
      <c r="A259" s="47"/>
      <c r="B259" s="2" t="s">
        <v>15</v>
      </c>
      <c r="C259" s="3">
        <v>59</v>
      </c>
      <c r="D259" s="2" t="s">
        <v>15</v>
      </c>
      <c r="E259" s="3">
        <v>124</v>
      </c>
      <c r="F259" s="4"/>
      <c r="G259" s="17" t="s">
        <v>24</v>
      </c>
      <c r="H259" s="3">
        <f>H258-H257</f>
        <v>5.9010000000000016</v>
      </c>
      <c r="I259" s="17" t="s">
        <v>24</v>
      </c>
      <c r="J259" s="3">
        <f>J258-J257</f>
        <v>56.012999999999998</v>
      </c>
    </row>
    <row r="260" spans="1:10">
      <c r="A260" s="47"/>
      <c r="B260" s="2" t="s">
        <v>16</v>
      </c>
      <c r="C260" s="3">
        <v>11.382097999999999</v>
      </c>
      <c r="D260" s="2" t="s">
        <v>16</v>
      </c>
      <c r="E260" s="3">
        <v>27.378299999999999</v>
      </c>
      <c r="F260" s="15"/>
      <c r="G260" s="49" t="s">
        <v>1</v>
      </c>
      <c r="H260" s="50"/>
      <c r="I260" s="51"/>
      <c r="J260" s="52"/>
    </row>
    <row r="261" spans="1:10">
      <c r="A261" s="48"/>
      <c r="B261" s="2" t="s">
        <v>6</v>
      </c>
      <c r="C261" s="11">
        <f>C260/E260</f>
        <v>0.41573428591256578</v>
      </c>
      <c r="D261" s="2"/>
      <c r="E261" s="3"/>
      <c r="F261" s="4"/>
      <c r="G261" s="16" t="s">
        <v>14</v>
      </c>
      <c r="H261" s="11">
        <f>AVERAGE(C256,C261,C266,C271)</f>
        <v>0.29027351907292498</v>
      </c>
      <c r="I261" s="53"/>
      <c r="J261" s="54"/>
    </row>
    <row r="262" spans="1:10">
      <c r="A262" s="46" t="s">
        <v>3</v>
      </c>
      <c r="B262" s="2" t="s">
        <v>4</v>
      </c>
      <c r="C262" s="3">
        <v>66</v>
      </c>
      <c r="D262" s="2" t="s">
        <v>4</v>
      </c>
      <c r="E262" s="3">
        <v>72</v>
      </c>
      <c r="F262" s="4"/>
      <c r="G262" s="21" t="s">
        <v>20</v>
      </c>
      <c r="H262" s="3">
        <f>STDEV(C256,C261,C266,C271)</f>
        <v>0.12761589092435313</v>
      </c>
      <c r="I262" s="53"/>
      <c r="J262" s="54"/>
    </row>
    <row r="263" spans="1:10" ht="17" thickBot="1">
      <c r="A263" s="47"/>
      <c r="B263" s="2" t="s">
        <v>5</v>
      </c>
      <c r="C263" s="3">
        <v>3</v>
      </c>
      <c r="D263" s="2" t="s">
        <v>5</v>
      </c>
      <c r="E263" s="3">
        <v>3</v>
      </c>
      <c r="F263" s="6"/>
      <c r="G263" s="19" t="s">
        <v>23</v>
      </c>
      <c r="H263" s="20">
        <v>1.56E-3</v>
      </c>
      <c r="I263" s="55"/>
      <c r="J263" s="56"/>
    </row>
    <row r="264" spans="1:10">
      <c r="A264" s="47"/>
      <c r="B264" s="2" t="s">
        <v>15</v>
      </c>
      <c r="C264" s="3">
        <v>60</v>
      </c>
      <c r="D264" s="2" t="s">
        <v>15</v>
      </c>
      <c r="E264" s="3">
        <v>143</v>
      </c>
      <c r="F264" s="6"/>
    </row>
    <row r="265" spans="1:10">
      <c r="A265" s="47"/>
      <c r="B265" s="2" t="s">
        <v>16</v>
      </c>
      <c r="C265" s="3">
        <v>14.624000000000001</v>
      </c>
      <c r="D265" s="2" t="s">
        <v>16</v>
      </c>
      <c r="E265" s="3">
        <v>73.055999999999997</v>
      </c>
      <c r="F265" s="6"/>
    </row>
    <row r="266" spans="1:10">
      <c r="A266" s="48"/>
      <c r="B266" s="2" t="s">
        <v>6</v>
      </c>
      <c r="C266" s="11">
        <f>C265/E265</f>
        <v>0.20017520805957076</v>
      </c>
      <c r="D266" s="2"/>
      <c r="E266" s="3"/>
      <c r="F266" s="6"/>
    </row>
    <row r="267" spans="1:10">
      <c r="A267" s="46" t="s">
        <v>8</v>
      </c>
      <c r="B267" s="9" t="s">
        <v>4</v>
      </c>
      <c r="C267" s="10">
        <v>100</v>
      </c>
      <c r="D267" s="9" t="s">
        <v>4</v>
      </c>
      <c r="E267" s="3">
        <v>93</v>
      </c>
    </row>
    <row r="268" spans="1:10">
      <c r="A268" s="47"/>
      <c r="B268" s="2" t="s">
        <v>5</v>
      </c>
      <c r="C268" s="14">
        <v>3</v>
      </c>
      <c r="D268" s="2" t="s">
        <v>5</v>
      </c>
      <c r="E268" s="14">
        <v>3</v>
      </c>
    </row>
    <row r="269" spans="1:10">
      <c r="A269" s="47"/>
      <c r="B269" s="5" t="s">
        <v>15</v>
      </c>
      <c r="C269" s="24">
        <v>50</v>
      </c>
      <c r="D269" s="23" t="s">
        <v>15</v>
      </c>
      <c r="E269" s="24">
        <v>168</v>
      </c>
    </row>
    <row r="270" spans="1:10">
      <c r="A270" s="47"/>
      <c r="B270" s="2" t="s">
        <v>16</v>
      </c>
      <c r="C270" s="25">
        <v>15.282999999999999</v>
      </c>
      <c r="D270" s="17" t="s">
        <v>16</v>
      </c>
      <c r="E270" s="10">
        <v>94.224720000000005</v>
      </c>
    </row>
    <row r="271" spans="1:10">
      <c r="A271" s="48"/>
      <c r="B271" s="2" t="s">
        <v>6</v>
      </c>
      <c r="C271" s="3">
        <f>C270/E270</f>
        <v>0.16219735118342615</v>
      </c>
      <c r="D271" s="2"/>
      <c r="E271" s="3"/>
    </row>
    <row r="272" spans="1:10">
      <c r="A272" s="30"/>
      <c r="B272" s="6"/>
      <c r="C272" s="6"/>
      <c r="D272" s="6"/>
      <c r="E272" s="6"/>
    </row>
    <row r="273" spans="1:10" ht="17" thickBot="1">
      <c r="A273" s="30"/>
      <c r="B273" s="6"/>
      <c r="C273" s="6"/>
      <c r="D273" s="6"/>
      <c r="E273" s="6"/>
    </row>
    <row r="274" spans="1:10" ht="19" thickBot="1">
      <c r="A274" s="69" t="s">
        <v>62</v>
      </c>
      <c r="B274" s="70"/>
    </row>
    <row r="275" spans="1:10" ht="19" thickBot="1">
      <c r="A275" s="83" t="s">
        <v>93</v>
      </c>
      <c r="B275" s="84"/>
      <c r="C275" s="85"/>
      <c r="D275" s="85"/>
      <c r="E275" s="85"/>
      <c r="F275" s="85"/>
      <c r="G275" s="85"/>
      <c r="H275" s="85"/>
      <c r="I275" s="85"/>
      <c r="J275" s="86"/>
    </row>
    <row r="276" spans="1:10" ht="19" thickBot="1">
      <c r="A276" s="8"/>
      <c r="B276" s="8"/>
      <c r="C276" s="8"/>
      <c r="D276" s="8"/>
      <c r="E276" s="8"/>
      <c r="F276" s="8"/>
    </row>
    <row r="277" spans="1:10" ht="17" thickBot="1">
      <c r="A277" s="75" t="s">
        <v>7</v>
      </c>
      <c r="B277" s="76"/>
      <c r="C277" s="76"/>
      <c r="D277" s="76"/>
      <c r="E277" s="77"/>
      <c r="G277" s="79" t="s">
        <v>21</v>
      </c>
      <c r="H277" s="80"/>
      <c r="I277" s="80"/>
      <c r="J277" s="81"/>
    </row>
    <row r="278" spans="1:10" ht="17" thickBot="1">
      <c r="A278" s="13"/>
      <c r="B278" s="78" t="s">
        <v>41</v>
      </c>
      <c r="C278" s="59"/>
      <c r="D278" s="62" t="s">
        <v>32</v>
      </c>
      <c r="E278" s="63"/>
      <c r="F278" s="4"/>
      <c r="G278" s="58" t="s">
        <v>41</v>
      </c>
      <c r="H278" s="59"/>
      <c r="I278" s="87" t="s">
        <v>32</v>
      </c>
      <c r="J278" s="88"/>
    </row>
    <row r="279" spans="1:10">
      <c r="A279" s="46" t="s">
        <v>0</v>
      </c>
      <c r="B279" s="9" t="s">
        <v>4</v>
      </c>
      <c r="C279" s="33">
        <v>123</v>
      </c>
      <c r="D279" s="32" t="s">
        <v>4</v>
      </c>
      <c r="E279" s="33">
        <v>121</v>
      </c>
      <c r="F279" s="34"/>
      <c r="G279" s="64" t="s">
        <v>19</v>
      </c>
      <c r="H279" s="65"/>
      <c r="I279" s="66" t="s">
        <v>19</v>
      </c>
      <c r="J279" s="67"/>
    </row>
    <row r="280" spans="1:10">
      <c r="A280" s="47"/>
      <c r="B280" s="2" t="s">
        <v>5</v>
      </c>
      <c r="C280" s="3">
        <v>3</v>
      </c>
      <c r="D280" s="17" t="s">
        <v>5</v>
      </c>
      <c r="E280" s="3">
        <v>3</v>
      </c>
      <c r="F280" s="34"/>
      <c r="G280" s="16" t="s">
        <v>14</v>
      </c>
      <c r="H280" s="3">
        <f>AVERAGE(C281,C286,C291,C296,C301)</f>
        <v>90.4</v>
      </c>
      <c r="I280" s="16" t="s">
        <v>14</v>
      </c>
      <c r="J280" s="3">
        <f>AVERAGE(E281,E286,E291,E296,E301)</f>
        <v>163.4</v>
      </c>
    </row>
    <row r="281" spans="1:10">
      <c r="A281" s="47"/>
      <c r="B281" s="2" t="s">
        <v>15</v>
      </c>
      <c r="C281" s="3">
        <v>100</v>
      </c>
      <c r="D281" s="17" t="s">
        <v>15</v>
      </c>
      <c r="E281" s="3">
        <v>130</v>
      </c>
      <c r="F281" s="34"/>
      <c r="G281" s="28" t="s">
        <v>20</v>
      </c>
      <c r="H281" s="14">
        <f>STDEV(C281,C286,C291,C296,C301)</f>
        <v>9.3434469014384618</v>
      </c>
      <c r="I281" s="16" t="s">
        <v>20</v>
      </c>
      <c r="J281" s="3">
        <f>STDEV(E281,E286,E291,E296,E301)</f>
        <v>28.245353600194189</v>
      </c>
    </row>
    <row r="282" spans="1:10">
      <c r="A282" s="47"/>
      <c r="B282" s="2" t="s">
        <v>16</v>
      </c>
      <c r="C282" s="34">
        <v>19.288</v>
      </c>
      <c r="D282" s="17" t="s">
        <v>16</v>
      </c>
      <c r="E282" s="34">
        <v>35.214399999999998</v>
      </c>
      <c r="F282" s="34"/>
      <c r="G282" s="49" t="s">
        <v>16</v>
      </c>
      <c r="H282" s="50"/>
      <c r="I282" s="68" t="s">
        <v>16</v>
      </c>
      <c r="J282" s="50"/>
    </row>
    <row r="283" spans="1:10">
      <c r="A283" s="48"/>
      <c r="B283" s="2" t="s">
        <v>6</v>
      </c>
      <c r="C283" s="11">
        <f>C282/E282</f>
        <v>0.54773047389704221</v>
      </c>
      <c r="D283" s="17"/>
      <c r="E283" s="3"/>
      <c r="F283" s="34"/>
      <c r="G283" s="17" t="s">
        <v>14</v>
      </c>
      <c r="H283" s="3">
        <v>41.134</v>
      </c>
      <c r="I283" s="17" t="s">
        <v>14</v>
      </c>
      <c r="J283" s="3">
        <v>77.863</v>
      </c>
    </row>
    <row r="284" spans="1:10">
      <c r="A284" s="46" t="s">
        <v>2</v>
      </c>
      <c r="B284" s="2" t="s">
        <v>4</v>
      </c>
      <c r="C284" s="3">
        <v>52</v>
      </c>
      <c r="D284" s="17" t="s">
        <v>4</v>
      </c>
      <c r="E284" s="3">
        <v>62</v>
      </c>
      <c r="F284" s="34"/>
      <c r="G284" s="17" t="s">
        <v>17</v>
      </c>
      <c r="H284" s="3">
        <v>29.577999999999999</v>
      </c>
      <c r="I284" s="17" t="s">
        <v>17</v>
      </c>
      <c r="J284" s="3">
        <v>50.661000000000001</v>
      </c>
    </row>
    <row r="285" spans="1:10">
      <c r="A285" s="47"/>
      <c r="B285" s="2" t="s">
        <v>5</v>
      </c>
      <c r="C285" s="3">
        <v>2</v>
      </c>
      <c r="D285" s="17" t="s">
        <v>5</v>
      </c>
      <c r="E285" s="3">
        <v>2</v>
      </c>
      <c r="F285" s="34"/>
      <c r="G285" s="17" t="s">
        <v>18</v>
      </c>
      <c r="H285" s="3">
        <v>50.963000000000001</v>
      </c>
      <c r="I285" s="17" t="s">
        <v>18</v>
      </c>
      <c r="J285" s="3">
        <v>103.47499999999999</v>
      </c>
    </row>
    <row r="286" spans="1:10">
      <c r="A286" s="47"/>
      <c r="B286" s="2" t="s">
        <v>15</v>
      </c>
      <c r="C286" s="3">
        <v>79</v>
      </c>
      <c r="D286" s="17" t="s">
        <v>15</v>
      </c>
      <c r="E286" s="3">
        <v>168</v>
      </c>
      <c r="F286" s="34"/>
      <c r="G286" s="17" t="s">
        <v>24</v>
      </c>
      <c r="H286" s="3">
        <f>H285-H284</f>
        <v>21.385000000000002</v>
      </c>
      <c r="I286" s="17" t="s">
        <v>24</v>
      </c>
      <c r="J286" s="3">
        <f>J285-J284</f>
        <v>52.813999999999993</v>
      </c>
    </row>
    <row r="287" spans="1:10">
      <c r="A287" s="47"/>
      <c r="B287" s="2" t="s">
        <v>16</v>
      </c>
      <c r="C287" s="34">
        <v>39.868824378061412</v>
      </c>
      <c r="D287" s="17" t="s">
        <v>16</v>
      </c>
      <c r="E287" s="34">
        <v>66.107029870308608</v>
      </c>
      <c r="F287" s="6"/>
      <c r="G287" s="49" t="s">
        <v>1</v>
      </c>
      <c r="H287" s="50"/>
      <c r="I287" s="51"/>
      <c r="J287" s="52"/>
    </row>
    <row r="288" spans="1:10">
      <c r="A288" s="48"/>
      <c r="B288" s="2" t="s">
        <v>6</v>
      </c>
      <c r="C288" s="11">
        <f>C287/E287</f>
        <v>0.60309507863653311</v>
      </c>
      <c r="D288" s="17"/>
      <c r="E288" s="3"/>
      <c r="F288" s="34"/>
      <c r="G288" s="16" t="s">
        <v>14</v>
      </c>
      <c r="H288" s="11">
        <f>AVERAGE(C283,C288,C293,C298,,C303)</f>
        <v>0.45144308942390104</v>
      </c>
      <c r="I288" s="53"/>
      <c r="J288" s="54"/>
    </row>
    <row r="289" spans="1:10">
      <c r="A289" s="46" t="s">
        <v>3</v>
      </c>
      <c r="B289" s="2" t="s">
        <v>4</v>
      </c>
      <c r="C289" s="3">
        <v>93</v>
      </c>
      <c r="D289" s="17" t="s">
        <v>4</v>
      </c>
      <c r="E289" s="3">
        <v>80</v>
      </c>
      <c r="F289" s="34"/>
      <c r="G289" s="21" t="s">
        <v>20</v>
      </c>
      <c r="H289" s="3">
        <f>STDEV(C283,C288,C293,C298,,C303)</f>
        <v>0.22705964003444318</v>
      </c>
      <c r="I289" s="53"/>
      <c r="J289" s="54"/>
    </row>
    <row r="290" spans="1:10" ht="17" thickBot="1">
      <c r="A290" s="47"/>
      <c r="B290" s="2" t="s">
        <v>5</v>
      </c>
      <c r="C290" s="3">
        <v>3</v>
      </c>
      <c r="D290" s="17" t="s">
        <v>5</v>
      </c>
      <c r="E290" s="3">
        <v>3</v>
      </c>
      <c r="F290" s="6"/>
      <c r="G290" s="19" t="s">
        <v>23</v>
      </c>
      <c r="H290" s="20">
        <v>5.8199999999999998E-5</v>
      </c>
      <c r="I290" s="55"/>
      <c r="J290" s="56"/>
    </row>
    <row r="291" spans="1:10">
      <c r="A291" s="47"/>
      <c r="B291" s="2" t="s">
        <v>15</v>
      </c>
      <c r="C291" s="3">
        <v>94</v>
      </c>
      <c r="D291" s="17" t="s">
        <v>15</v>
      </c>
      <c r="E291" s="3">
        <v>200</v>
      </c>
      <c r="F291" s="6"/>
    </row>
    <row r="292" spans="1:10">
      <c r="A292" s="47"/>
      <c r="B292" s="2" t="s">
        <v>16</v>
      </c>
      <c r="C292" s="34">
        <v>55.439937386534503</v>
      </c>
      <c r="D292" s="17" t="s">
        <v>16</v>
      </c>
      <c r="E292" s="34">
        <v>124.04466711981755</v>
      </c>
      <c r="F292" s="6"/>
    </row>
    <row r="293" spans="1:10">
      <c r="A293" s="48"/>
      <c r="B293" s="2" t="s">
        <v>6</v>
      </c>
      <c r="C293" s="11">
        <f>C292/E292</f>
        <v>0.44693527479890621</v>
      </c>
      <c r="D293" s="17"/>
      <c r="E293" s="3"/>
      <c r="F293" s="6"/>
    </row>
    <row r="294" spans="1:10">
      <c r="A294" s="46" t="s">
        <v>8</v>
      </c>
      <c r="B294" s="9" t="s">
        <v>4</v>
      </c>
      <c r="C294" s="10">
        <v>91</v>
      </c>
      <c r="D294" s="32" t="s">
        <v>4</v>
      </c>
      <c r="E294" s="3">
        <v>91</v>
      </c>
    </row>
    <row r="295" spans="1:10">
      <c r="A295" s="47"/>
      <c r="B295" s="2" t="s">
        <v>5</v>
      </c>
      <c r="C295" s="14">
        <v>3</v>
      </c>
      <c r="D295" s="17" t="s">
        <v>5</v>
      </c>
      <c r="E295" s="14">
        <v>3</v>
      </c>
    </row>
    <row r="296" spans="1:10">
      <c r="A296" s="47"/>
      <c r="B296" s="5" t="s">
        <v>15</v>
      </c>
      <c r="C296" s="35">
        <v>82</v>
      </c>
      <c r="D296" s="23" t="s">
        <v>15</v>
      </c>
      <c r="E296" s="35">
        <v>178</v>
      </c>
    </row>
    <row r="297" spans="1:10">
      <c r="A297" s="47"/>
      <c r="B297" s="2" t="s">
        <v>16</v>
      </c>
      <c r="C297" s="34">
        <v>46.485781618534489</v>
      </c>
      <c r="D297" s="17" t="s">
        <v>16</v>
      </c>
      <c r="E297" s="34">
        <v>82.906102655774234</v>
      </c>
    </row>
    <row r="298" spans="1:10">
      <c r="A298" s="48"/>
      <c r="B298" s="2" t="s">
        <v>6</v>
      </c>
      <c r="C298" s="11">
        <f>C297/E297</f>
        <v>0.56070397871123245</v>
      </c>
      <c r="D298" s="17"/>
      <c r="E298" s="3"/>
    </row>
    <row r="299" spans="1:10">
      <c r="A299" s="46" t="s">
        <v>9</v>
      </c>
      <c r="B299" s="9" t="s">
        <v>4</v>
      </c>
      <c r="C299" s="10">
        <v>64</v>
      </c>
      <c r="D299" s="32" t="s">
        <v>4</v>
      </c>
      <c r="E299" s="3">
        <v>88</v>
      </c>
    </row>
    <row r="300" spans="1:10">
      <c r="A300" s="47"/>
      <c r="B300" s="2" t="s">
        <v>5</v>
      </c>
      <c r="C300" s="14">
        <v>3</v>
      </c>
      <c r="D300" s="17" t="s">
        <v>5</v>
      </c>
      <c r="E300" s="14">
        <v>3</v>
      </c>
    </row>
    <row r="301" spans="1:10">
      <c r="A301" s="47"/>
      <c r="B301" s="5" t="s">
        <v>15</v>
      </c>
      <c r="C301" s="35">
        <v>97</v>
      </c>
      <c r="D301" s="23" t="s">
        <v>15</v>
      </c>
      <c r="E301" s="35">
        <v>141</v>
      </c>
    </row>
    <row r="302" spans="1:10">
      <c r="A302" s="47"/>
      <c r="B302" s="2" t="s">
        <v>16</v>
      </c>
      <c r="C302" s="34">
        <v>44.589662220842946</v>
      </c>
      <c r="D302" s="17" t="s">
        <v>16</v>
      </c>
      <c r="E302" s="34">
        <v>81.043566563992101</v>
      </c>
    </row>
    <row r="303" spans="1:10">
      <c r="A303" s="48"/>
      <c r="B303" s="2" t="s">
        <v>6</v>
      </c>
      <c r="C303" s="11">
        <f>C302/E302</f>
        <v>0.55019373049969234</v>
      </c>
      <c r="D303" s="17"/>
      <c r="E303" s="3"/>
    </row>
    <row r="304" spans="1:10">
      <c r="A304" s="30"/>
      <c r="B304" s="6"/>
      <c r="C304" s="6"/>
      <c r="D304" s="6"/>
      <c r="E304" s="6"/>
    </row>
    <row r="305" spans="1:18" ht="17" thickBot="1">
      <c r="A305" s="30"/>
      <c r="B305" s="6"/>
      <c r="C305" s="6"/>
      <c r="D305" s="6"/>
      <c r="E305" s="6"/>
    </row>
    <row r="306" spans="1:18" ht="19" thickBot="1">
      <c r="A306" s="69" t="s">
        <v>69</v>
      </c>
      <c r="B306" s="70"/>
    </row>
    <row r="307" spans="1:18" ht="19" thickBot="1">
      <c r="A307" s="71" t="s">
        <v>64</v>
      </c>
      <c r="B307" s="72"/>
      <c r="C307" s="73"/>
      <c r="D307" s="73"/>
      <c r="E307" s="73"/>
      <c r="F307" s="73"/>
      <c r="G307" s="73"/>
      <c r="H307" s="73"/>
      <c r="I307" s="73"/>
      <c r="J307" s="74"/>
    </row>
    <row r="308" spans="1:18" ht="19" thickBot="1">
      <c r="A308" s="8"/>
      <c r="B308" s="8"/>
      <c r="C308" s="8"/>
      <c r="D308" s="8"/>
      <c r="E308" s="8"/>
      <c r="F308" s="8"/>
    </row>
    <row r="309" spans="1:18" ht="17" thickBot="1">
      <c r="A309" s="75" t="s">
        <v>7</v>
      </c>
      <c r="B309" s="76"/>
      <c r="C309" s="76"/>
      <c r="D309" s="76"/>
      <c r="E309" s="76"/>
      <c r="F309" s="76"/>
      <c r="G309" s="77"/>
      <c r="H309" s="39"/>
      <c r="I309" s="39"/>
    </row>
    <row r="310" spans="1:18" ht="17" thickBot="1">
      <c r="A310" s="13"/>
      <c r="B310" s="78" t="s">
        <v>67</v>
      </c>
      <c r="C310" s="59"/>
      <c r="D310" s="60" t="s">
        <v>68</v>
      </c>
      <c r="E310" s="61"/>
      <c r="F310" s="62" t="s">
        <v>13</v>
      </c>
      <c r="G310" s="63"/>
      <c r="K310" s="79" t="s">
        <v>21</v>
      </c>
      <c r="L310" s="80"/>
      <c r="M310" s="80"/>
      <c r="N310" s="80"/>
      <c r="O310" s="80"/>
      <c r="P310" s="81"/>
      <c r="Q310" s="40"/>
      <c r="R310" s="40"/>
    </row>
    <row r="311" spans="1:18" ht="17" thickBot="1">
      <c r="A311" s="46" t="s">
        <v>0</v>
      </c>
      <c r="B311" s="9" t="s">
        <v>4</v>
      </c>
      <c r="C311" s="10">
        <v>97</v>
      </c>
      <c r="D311" s="9" t="s">
        <v>4</v>
      </c>
      <c r="E311" s="10">
        <v>93</v>
      </c>
      <c r="F311" s="9" t="s">
        <v>4</v>
      </c>
      <c r="G311" s="10">
        <v>98</v>
      </c>
      <c r="K311" s="58" t="s">
        <v>67</v>
      </c>
      <c r="L311" s="59"/>
      <c r="M311" s="60" t="s">
        <v>68</v>
      </c>
      <c r="N311" s="61"/>
      <c r="O311" s="62" t="s">
        <v>13</v>
      </c>
      <c r="P311" s="63"/>
    </row>
    <row r="312" spans="1:18">
      <c r="A312" s="47"/>
      <c r="B312" s="2" t="s">
        <v>5</v>
      </c>
      <c r="C312" s="3">
        <v>3</v>
      </c>
      <c r="D312" s="2" t="s">
        <v>5</v>
      </c>
      <c r="E312" s="3">
        <v>3</v>
      </c>
      <c r="F312" s="2" t="s">
        <v>5</v>
      </c>
      <c r="G312" s="3">
        <v>3</v>
      </c>
      <c r="K312" s="64" t="s">
        <v>19</v>
      </c>
      <c r="L312" s="65"/>
      <c r="M312" s="66" t="s">
        <v>19</v>
      </c>
      <c r="N312" s="67"/>
      <c r="O312" s="66" t="s">
        <v>19</v>
      </c>
      <c r="P312" s="67"/>
    </row>
    <row r="313" spans="1:18">
      <c r="A313" s="47"/>
      <c r="B313" s="2" t="s">
        <v>15</v>
      </c>
      <c r="C313" s="3">
        <v>128</v>
      </c>
      <c r="D313" s="2" t="s">
        <v>15</v>
      </c>
      <c r="E313" s="3">
        <v>314</v>
      </c>
      <c r="F313" s="2" t="s">
        <v>15</v>
      </c>
      <c r="G313" s="3">
        <v>120</v>
      </c>
      <c r="K313" s="21" t="s">
        <v>14</v>
      </c>
      <c r="L313" s="3">
        <f>AVERAGE(C313,C318)</f>
        <v>126</v>
      </c>
      <c r="M313" s="16" t="s">
        <v>14</v>
      </c>
      <c r="N313" s="3">
        <f>AVERAGE(E313,E318)</f>
        <v>322.5</v>
      </c>
      <c r="O313" s="16" t="s">
        <v>14</v>
      </c>
      <c r="P313" s="3">
        <f>AVERAGE(G313,G318)</f>
        <v>159</v>
      </c>
    </row>
    <row r="314" spans="1:18">
      <c r="A314" s="47"/>
      <c r="B314" s="2" t="s">
        <v>16</v>
      </c>
      <c r="C314" s="3">
        <v>81.034472984378496</v>
      </c>
      <c r="D314" s="17" t="s">
        <v>16</v>
      </c>
      <c r="E314" s="3">
        <v>93.62922418860893</v>
      </c>
      <c r="F314" s="17" t="s">
        <v>16</v>
      </c>
      <c r="G314" s="3">
        <v>74.222493425474752</v>
      </c>
      <c r="K314" s="21" t="s">
        <v>20</v>
      </c>
      <c r="L314" s="14">
        <f>STDEV(C313,C318)</f>
        <v>2.8284271247461903</v>
      </c>
      <c r="M314" s="16" t="s">
        <v>20</v>
      </c>
      <c r="N314" s="3">
        <f>STDEV(E313,E318)</f>
        <v>12.020815280171307</v>
      </c>
      <c r="O314" s="16" t="s">
        <v>20</v>
      </c>
      <c r="P314" s="3">
        <f>STDEV(G313,G318)</f>
        <v>55.154328932550705</v>
      </c>
    </row>
    <row r="315" spans="1:18">
      <c r="A315" s="48"/>
      <c r="B315" s="2" t="s">
        <v>6</v>
      </c>
      <c r="C315" s="11">
        <f>C314/G314</f>
        <v>1.0917778323594518</v>
      </c>
      <c r="D315" s="2" t="s">
        <v>6</v>
      </c>
      <c r="E315" s="11">
        <f>E314/G314</f>
        <v>1.2614669740598254</v>
      </c>
      <c r="F315" s="2"/>
      <c r="G315" s="3"/>
      <c r="K315" s="49" t="s">
        <v>16</v>
      </c>
      <c r="L315" s="50"/>
      <c r="M315" s="68" t="s">
        <v>16</v>
      </c>
      <c r="N315" s="50"/>
      <c r="O315" s="68" t="s">
        <v>16</v>
      </c>
      <c r="P315" s="50"/>
    </row>
    <row r="316" spans="1:18">
      <c r="A316" s="46" t="s">
        <v>2</v>
      </c>
      <c r="B316" s="2" t="s">
        <v>4</v>
      </c>
      <c r="C316" s="3">
        <v>91</v>
      </c>
      <c r="D316" s="2" t="s">
        <v>4</v>
      </c>
      <c r="E316" s="3">
        <v>89</v>
      </c>
      <c r="F316" s="2" t="s">
        <v>4</v>
      </c>
      <c r="G316" s="3">
        <v>86</v>
      </c>
      <c r="K316" s="26" t="s">
        <v>14</v>
      </c>
      <c r="L316" s="3">
        <v>79.174000000000007</v>
      </c>
      <c r="M316" s="17" t="s">
        <v>14</v>
      </c>
      <c r="N316" s="3">
        <v>96.724000000000004</v>
      </c>
      <c r="O316" s="17" t="s">
        <v>14</v>
      </c>
      <c r="P316" s="3">
        <v>91.56</v>
      </c>
    </row>
    <row r="317" spans="1:18">
      <c r="A317" s="47"/>
      <c r="B317" s="2" t="s">
        <v>5</v>
      </c>
      <c r="C317" s="3">
        <v>3</v>
      </c>
      <c r="D317" s="2" t="s">
        <v>5</v>
      </c>
      <c r="E317" s="3">
        <v>3</v>
      </c>
      <c r="F317" s="2" t="s">
        <v>5</v>
      </c>
      <c r="G317" s="3">
        <v>3</v>
      </c>
      <c r="K317" s="26" t="s">
        <v>17</v>
      </c>
      <c r="L317" s="3">
        <v>77.313000000000002</v>
      </c>
      <c r="M317" s="17" t="s">
        <v>17</v>
      </c>
      <c r="N317" s="3">
        <v>93.629000000000005</v>
      </c>
      <c r="O317" s="17" t="s">
        <v>17</v>
      </c>
      <c r="P317" s="3">
        <v>74.221999999999994</v>
      </c>
    </row>
    <row r="318" spans="1:18">
      <c r="A318" s="47"/>
      <c r="B318" s="2" t="s">
        <v>15</v>
      </c>
      <c r="C318" s="3">
        <v>124</v>
      </c>
      <c r="D318" s="2" t="s">
        <v>15</v>
      </c>
      <c r="E318" s="3">
        <v>331</v>
      </c>
      <c r="F318" s="2" t="s">
        <v>15</v>
      </c>
      <c r="G318" s="3">
        <v>198</v>
      </c>
      <c r="K318" s="26" t="s">
        <v>18</v>
      </c>
      <c r="L318" s="3">
        <v>81.034000000000006</v>
      </c>
      <c r="M318" s="17" t="s">
        <v>18</v>
      </c>
      <c r="N318" s="3">
        <v>99.819000000000003</v>
      </c>
      <c r="O318" s="17" t="s">
        <v>18</v>
      </c>
      <c r="P318" s="3">
        <v>108.89700000000001</v>
      </c>
    </row>
    <row r="319" spans="1:18">
      <c r="A319" s="47"/>
      <c r="B319" s="2" t="s">
        <v>16</v>
      </c>
      <c r="C319" s="3">
        <v>77.313197102130701</v>
      </c>
      <c r="D319" s="17" t="s">
        <v>16</v>
      </c>
      <c r="E319" s="3">
        <v>99.818680518570005</v>
      </c>
      <c r="F319" s="17" t="s">
        <v>16</v>
      </c>
      <c r="G319" s="3">
        <v>108.89668912903565</v>
      </c>
      <c r="K319" s="26" t="s">
        <v>24</v>
      </c>
      <c r="L319" s="3">
        <f>L318-L317</f>
        <v>3.7210000000000036</v>
      </c>
      <c r="M319" s="17" t="s">
        <v>24</v>
      </c>
      <c r="N319" s="3">
        <f>N318-N317</f>
        <v>6.1899999999999977</v>
      </c>
      <c r="O319" s="17" t="s">
        <v>24</v>
      </c>
      <c r="P319" s="3">
        <f>P318-P317</f>
        <v>34.675000000000011</v>
      </c>
    </row>
    <row r="320" spans="1:18">
      <c r="A320" s="48"/>
      <c r="B320" s="2" t="s">
        <v>6</v>
      </c>
      <c r="C320" s="11">
        <f>C319/G319</f>
        <v>0.70996829858178223</v>
      </c>
      <c r="D320" s="2" t="s">
        <v>6</v>
      </c>
      <c r="E320" s="11">
        <f>E319/G319</f>
        <v>0.91663650490136772</v>
      </c>
      <c r="F320" s="2"/>
      <c r="G320" s="3"/>
      <c r="K320" s="49" t="s">
        <v>1</v>
      </c>
      <c r="L320" s="50"/>
      <c r="M320" s="49" t="s">
        <v>1</v>
      </c>
      <c r="N320" s="50"/>
      <c r="O320" s="51"/>
      <c r="P320" s="52"/>
    </row>
    <row r="321" spans="1:18">
      <c r="A321"/>
      <c r="B321"/>
      <c r="C321"/>
      <c r="D321"/>
      <c r="E321"/>
      <c r="F321"/>
      <c r="G321"/>
      <c r="H321"/>
      <c r="I321"/>
      <c r="K321" s="21" t="s">
        <v>14</v>
      </c>
      <c r="L321" s="11">
        <f>AVERAGE(C315,C320)</f>
        <v>0.90087306547061696</v>
      </c>
      <c r="M321" s="21" t="s">
        <v>14</v>
      </c>
      <c r="N321" s="11">
        <f>AVERAGE(E315,E320)</f>
        <v>1.0890517394805965</v>
      </c>
      <c r="O321" s="53"/>
      <c r="P321" s="54"/>
    </row>
    <row r="322" spans="1:18">
      <c r="A322"/>
      <c r="B322"/>
      <c r="C322"/>
      <c r="D322"/>
      <c r="E322"/>
      <c r="F322"/>
      <c r="G322"/>
      <c r="H322"/>
      <c r="I322"/>
      <c r="K322" s="21" t="s">
        <v>20</v>
      </c>
      <c r="L322" s="3">
        <f>STDEV(C315,C320)</f>
        <v>0.26998011045586484</v>
      </c>
      <c r="M322" s="21" t="s">
        <v>20</v>
      </c>
      <c r="N322" s="3">
        <f>STDEV(E315,E320)</f>
        <v>0.24383196310168481</v>
      </c>
      <c r="O322" s="53"/>
      <c r="P322" s="54"/>
    </row>
    <row r="323" spans="1:18" ht="17" thickBot="1">
      <c r="A323"/>
      <c r="B323"/>
      <c r="C323"/>
      <c r="D323"/>
      <c r="E323"/>
      <c r="F323"/>
      <c r="G323"/>
      <c r="H323"/>
      <c r="I323"/>
      <c r="K323" s="19" t="s">
        <v>23</v>
      </c>
      <c r="L323" s="20">
        <v>0.69499999999999995</v>
      </c>
      <c r="M323" s="19" t="s">
        <v>23</v>
      </c>
      <c r="N323" s="20">
        <v>0.69599999999999995</v>
      </c>
      <c r="O323" s="55"/>
      <c r="P323" s="56"/>
    </row>
    <row r="324" spans="1:18" ht="17" thickBot="1">
      <c r="A324"/>
      <c r="B324"/>
      <c r="C324"/>
      <c r="D324"/>
      <c r="E324"/>
      <c r="F324"/>
      <c r="G324"/>
      <c r="H324"/>
      <c r="I324"/>
      <c r="K324" s="37"/>
      <c r="L324" s="6"/>
      <c r="M324" s="37"/>
      <c r="N324" s="6"/>
      <c r="O324" s="37"/>
      <c r="P324" s="6"/>
      <c r="Q324" s="38"/>
      <c r="R324" s="38"/>
    </row>
    <row r="325" spans="1:18" ht="19" thickBot="1">
      <c r="A325" s="69" t="s">
        <v>70</v>
      </c>
      <c r="B325" s="70"/>
    </row>
    <row r="326" spans="1:18" ht="19" thickBot="1">
      <c r="A326" s="71" t="s">
        <v>65</v>
      </c>
      <c r="B326" s="72"/>
      <c r="C326" s="73"/>
      <c r="D326" s="73"/>
      <c r="E326" s="73"/>
      <c r="F326" s="73"/>
      <c r="G326" s="73"/>
      <c r="H326" s="73"/>
      <c r="I326" s="73"/>
      <c r="J326" s="74"/>
    </row>
    <row r="327" spans="1:18" ht="19" thickBot="1">
      <c r="A327" s="8"/>
      <c r="B327" s="8"/>
      <c r="C327" s="8"/>
      <c r="D327" s="8"/>
      <c r="E327" s="8"/>
      <c r="F327" s="8"/>
    </row>
    <row r="328" spans="1:18" ht="17" thickBot="1">
      <c r="A328" s="75" t="s">
        <v>7</v>
      </c>
      <c r="B328" s="76"/>
      <c r="C328" s="76"/>
      <c r="D328" s="76"/>
      <c r="E328" s="76"/>
      <c r="F328" s="76"/>
      <c r="G328" s="77"/>
      <c r="H328" s="39"/>
      <c r="I328" s="39"/>
    </row>
    <row r="329" spans="1:18" ht="17" thickBot="1">
      <c r="A329" s="13"/>
      <c r="B329" s="78" t="s">
        <v>67</v>
      </c>
      <c r="C329" s="59"/>
      <c r="D329" s="60" t="s">
        <v>68</v>
      </c>
      <c r="E329" s="61"/>
      <c r="F329" s="62" t="s">
        <v>13</v>
      </c>
      <c r="G329" s="63"/>
      <c r="K329" s="79" t="s">
        <v>21</v>
      </c>
      <c r="L329" s="80"/>
      <c r="M329" s="80"/>
      <c r="N329" s="80"/>
      <c r="O329" s="80"/>
      <c r="P329" s="81"/>
      <c r="Q329" s="40"/>
      <c r="R329" s="40"/>
    </row>
    <row r="330" spans="1:18" ht="17" thickBot="1">
      <c r="A330" s="46" t="s">
        <v>0</v>
      </c>
      <c r="B330" s="9" t="s">
        <v>4</v>
      </c>
      <c r="C330" s="10">
        <v>94</v>
      </c>
      <c r="D330" s="9" t="s">
        <v>4</v>
      </c>
      <c r="E330" s="10">
        <v>102</v>
      </c>
      <c r="F330" s="9" t="s">
        <v>4</v>
      </c>
      <c r="G330" s="10">
        <v>93</v>
      </c>
      <c r="K330" s="58" t="s">
        <v>67</v>
      </c>
      <c r="L330" s="59"/>
      <c r="M330" s="60" t="s">
        <v>68</v>
      </c>
      <c r="N330" s="61"/>
      <c r="O330" s="62" t="s">
        <v>13</v>
      </c>
      <c r="P330" s="63"/>
    </row>
    <row r="331" spans="1:18">
      <c r="A331" s="47"/>
      <c r="B331" s="2" t="s">
        <v>5</v>
      </c>
      <c r="C331" s="3">
        <v>3</v>
      </c>
      <c r="D331" s="2" t="s">
        <v>5</v>
      </c>
      <c r="E331" s="3">
        <v>3</v>
      </c>
      <c r="F331" s="2" t="s">
        <v>5</v>
      </c>
      <c r="G331" s="3">
        <v>3</v>
      </c>
      <c r="K331" s="64" t="s">
        <v>19</v>
      </c>
      <c r="L331" s="65"/>
      <c r="M331" s="66" t="s">
        <v>19</v>
      </c>
      <c r="N331" s="67"/>
      <c r="O331" s="66" t="s">
        <v>19</v>
      </c>
      <c r="P331" s="67"/>
    </row>
    <row r="332" spans="1:18">
      <c r="A332" s="47"/>
      <c r="B332" s="2" t="s">
        <v>15</v>
      </c>
      <c r="C332" s="3">
        <v>271</v>
      </c>
      <c r="D332" s="2" t="s">
        <v>15</v>
      </c>
      <c r="E332" s="3">
        <v>394</v>
      </c>
      <c r="F332" s="2" t="s">
        <v>15</v>
      </c>
      <c r="G332" s="3">
        <v>166</v>
      </c>
      <c r="K332" s="21" t="s">
        <v>14</v>
      </c>
      <c r="L332" s="3">
        <f>AVERAGE(C332,C337)</f>
        <v>281</v>
      </c>
      <c r="M332" s="16" t="s">
        <v>14</v>
      </c>
      <c r="N332" s="3">
        <f>AVERAGE(E332,E337)</f>
        <v>376</v>
      </c>
      <c r="O332" s="16" t="s">
        <v>14</v>
      </c>
      <c r="P332" s="3">
        <f>AVERAGE(G332,G337)</f>
        <v>159</v>
      </c>
    </row>
    <row r="333" spans="1:18">
      <c r="A333" s="47"/>
      <c r="B333" s="2" t="s">
        <v>16</v>
      </c>
      <c r="C333" s="3">
        <v>129.69477347079356</v>
      </c>
      <c r="D333" s="17" t="s">
        <v>16</v>
      </c>
      <c r="E333" s="3">
        <v>248.24751052087817</v>
      </c>
      <c r="F333" s="17" t="s">
        <v>16</v>
      </c>
      <c r="G333" s="3">
        <v>48.260725853509257</v>
      </c>
      <c r="K333" s="21" t="s">
        <v>20</v>
      </c>
      <c r="L333" s="14">
        <f>STDEV(C332,C337)</f>
        <v>14.142135623730951</v>
      </c>
      <c r="M333" s="16" t="s">
        <v>20</v>
      </c>
      <c r="N333" s="3">
        <f>STDEV(E332,E337)</f>
        <v>25.45584412271571</v>
      </c>
      <c r="O333" s="16" t="s">
        <v>20</v>
      </c>
      <c r="P333" s="3">
        <f>STDEV(G332,G337)</f>
        <v>9.8994949366116654</v>
      </c>
    </row>
    <row r="334" spans="1:18">
      <c r="A334" s="48"/>
      <c r="B334" s="2" t="s">
        <v>6</v>
      </c>
      <c r="C334" s="11">
        <f>C333/G333</f>
        <v>2.6873771825245529</v>
      </c>
      <c r="D334" s="2" t="s">
        <v>6</v>
      </c>
      <c r="E334" s="11">
        <f>E333/G333</f>
        <v>5.1438826526233639</v>
      </c>
      <c r="F334" s="2"/>
      <c r="G334" s="3"/>
      <c r="K334" s="49" t="s">
        <v>16</v>
      </c>
      <c r="L334" s="50"/>
      <c r="M334" s="68" t="s">
        <v>16</v>
      </c>
      <c r="N334" s="50"/>
      <c r="O334" s="68" t="s">
        <v>16</v>
      </c>
      <c r="P334" s="50"/>
    </row>
    <row r="335" spans="1:18">
      <c r="A335" s="46" t="s">
        <v>2</v>
      </c>
      <c r="B335" s="2" t="s">
        <v>4</v>
      </c>
      <c r="C335" s="3">
        <v>90</v>
      </c>
      <c r="D335" s="2" t="s">
        <v>4</v>
      </c>
      <c r="E335" s="3">
        <v>89</v>
      </c>
      <c r="F335" s="2" t="s">
        <v>4</v>
      </c>
      <c r="G335" s="3">
        <v>82</v>
      </c>
      <c r="K335" s="26" t="s">
        <v>14</v>
      </c>
      <c r="L335" s="3">
        <v>135.30099999999999</v>
      </c>
      <c r="M335" s="17" t="s">
        <v>14</v>
      </c>
      <c r="N335" s="3">
        <v>241.71899999999999</v>
      </c>
      <c r="O335" s="17" t="s">
        <v>14</v>
      </c>
      <c r="P335" s="3">
        <v>73.491</v>
      </c>
    </row>
    <row r="336" spans="1:18">
      <c r="A336" s="47"/>
      <c r="B336" s="2" t="s">
        <v>5</v>
      </c>
      <c r="C336" s="3">
        <v>3</v>
      </c>
      <c r="D336" s="2" t="s">
        <v>5</v>
      </c>
      <c r="E336" s="3">
        <v>3</v>
      </c>
      <c r="F336" s="2" t="s">
        <v>5</v>
      </c>
      <c r="G336" s="3">
        <v>3</v>
      </c>
      <c r="K336" s="26" t="s">
        <v>17</v>
      </c>
      <c r="L336" s="3">
        <v>129.69499999999999</v>
      </c>
      <c r="M336" s="17" t="s">
        <v>17</v>
      </c>
      <c r="N336" s="3">
        <v>235.19</v>
      </c>
      <c r="O336" s="17" t="s">
        <v>17</v>
      </c>
      <c r="P336" s="3">
        <v>48.261000000000003</v>
      </c>
    </row>
    <row r="337" spans="1:18">
      <c r="A337" s="47"/>
      <c r="B337" s="2" t="s">
        <v>15</v>
      </c>
      <c r="C337" s="3">
        <v>291</v>
      </c>
      <c r="D337" s="2" t="s">
        <v>15</v>
      </c>
      <c r="E337" s="3">
        <v>358</v>
      </c>
      <c r="F337" s="2" t="s">
        <v>15</v>
      </c>
      <c r="G337" s="3">
        <v>152</v>
      </c>
      <c r="K337" s="26" t="s">
        <v>18</v>
      </c>
      <c r="L337" s="3">
        <v>140.90700000000001</v>
      </c>
      <c r="M337" s="17" t="s">
        <v>18</v>
      </c>
      <c r="N337" s="3">
        <v>248.24799999999999</v>
      </c>
      <c r="O337" s="17" t="s">
        <v>18</v>
      </c>
      <c r="P337" s="3">
        <v>98.721000000000004</v>
      </c>
    </row>
    <row r="338" spans="1:18">
      <c r="A338" s="47"/>
      <c r="B338" s="2" t="s">
        <v>16</v>
      </c>
      <c r="C338" s="3">
        <v>140.90716899074633</v>
      </c>
      <c r="D338" s="17" t="s">
        <v>16</v>
      </c>
      <c r="E338" s="3">
        <v>235.19022292386899</v>
      </c>
      <c r="F338" s="17" t="s">
        <v>16</v>
      </c>
      <c r="G338" s="3">
        <v>98.721058773367474</v>
      </c>
      <c r="K338" s="26" t="s">
        <v>24</v>
      </c>
      <c r="L338" s="3">
        <f>L337-L336</f>
        <v>11.212000000000018</v>
      </c>
      <c r="M338" s="17" t="s">
        <v>24</v>
      </c>
      <c r="N338" s="3">
        <f>N337-N336</f>
        <v>13.057999999999993</v>
      </c>
      <c r="O338" s="17" t="s">
        <v>24</v>
      </c>
      <c r="P338" s="3">
        <f>P337-P336</f>
        <v>50.46</v>
      </c>
    </row>
    <row r="339" spans="1:18">
      <c r="A339" s="48"/>
      <c r="B339" s="2" t="s">
        <v>6</v>
      </c>
      <c r="C339" s="11">
        <f>C338/G338</f>
        <v>1.427326355101447</v>
      </c>
      <c r="D339" s="2" t="s">
        <v>6</v>
      </c>
      <c r="E339" s="11">
        <f>E338/G338</f>
        <v>2.3823713587168047</v>
      </c>
      <c r="F339" s="2"/>
      <c r="G339" s="3"/>
      <c r="K339" s="49" t="s">
        <v>1</v>
      </c>
      <c r="L339" s="50"/>
      <c r="M339" s="49" t="s">
        <v>1</v>
      </c>
      <c r="N339" s="50"/>
      <c r="O339" s="51"/>
      <c r="P339" s="52"/>
    </row>
    <row r="340" spans="1:18">
      <c r="A340"/>
      <c r="B340"/>
      <c r="C340"/>
      <c r="D340"/>
      <c r="E340"/>
      <c r="F340"/>
      <c r="G340"/>
      <c r="H340"/>
      <c r="I340"/>
      <c r="K340" s="21" t="s">
        <v>14</v>
      </c>
      <c r="L340" s="11">
        <f>AVERAGE(C334,C339)</f>
        <v>2.0573517688130001</v>
      </c>
      <c r="M340" s="21" t="s">
        <v>14</v>
      </c>
      <c r="N340" s="11">
        <f>AVERAGE(E334,E339)</f>
        <v>3.7631270056700843</v>
      </c>
      <c r="O340" s="53"/>
      <c r="P340" s="54"/>
    </row>
    <row r="341" spans="1:18">
      <c r="A341"/>
      <c r="B341"/>
      <c r="C341"/>
      <c r="D341"/>
      <c r="E341"/>
      <c r="F341"/>
      <c r="G341"/>
      <c r="H341"/>
      <c r="I341"/>
      <c r="K341" s="21" t="s">
        <v>20</v>
      </c>
      <c r="L341" s="3">
        <f>STDEV(C334,C339)</f>
        <v>0.89099048471059761</v>
      </c>
      <c r="M341" s="21" t="s">
        <v>20</v>
      </c>
      <c r="N341" s="3">
        <f>STDEV(E334,E339)</f>
        <v>1.9526833622445645</v>
      </c>
      <c r="O341" s="53"/>
      <c r="P341" s="54"/>
    </row>
    <row r="342" spans="1:18" ht="17" thickBot="1">
      <c r="A342"/>
      <c r="B342"/>
      <c r="C342"/>
      <c r="D342"/>
      <c r="E342"/>
      <c r="F342"/>
      <c r="G342"/>
      <c r="H342"/>
      <c r="I342"/>
      <c r="K342" s="19" t="s">
        <v>23</v>
      </c>
      <c r="L342" s="20">
        <v>0.34200000000000003</v>
      </c>
      <c r="M342" s="19" t="s">
        <v>23</v>
      </c>
      <c r="N342" s="20">
        <v>0.29499999999999998</v>
      </c>
      <c r="O342" s="55"/>
      <c r="P342" s="56"/>
    </row>
    <row r="343" spans="1:18">
      <c r="A343"/>
      <c r="B343"/>
      <c r="C343"/>
      <c r="D343"/>
      <c r="E343"/>
      <c r="F343"/>
      <c r="G343"/>
      <c r="H343"/>
      <c r="I343"/>
      <c r="K343" s="37"/>
      <c r="L343" s="6"/>
      <c r="M343" s="37"/>
      <c r="N343" s="6"/>
      <c r="O343" s="38"/>
      <c r="P343" s="38"/>
    </row>
    <row r="344" spans="1:18" ht="17" thickBot="1">
      <c r="A344"/>
      <c r="B344"/>
      <c r="C344"/>
      <c r="D344"/>
      <c r="E344"/>
      <c r="F344"/>
      <c r="G344"/>
      <c r="H344"/>
      <c r="I344"/>
      <c r="K344" s="37"/>
      <c r="L344" s="6"/>
      <c r="M344" s="37"/>
      <c r="N344" s="6"/>
      <c r="O344" s="37"/>
      <c r="P344" s="6"/>
      <c r="Q344" s="38"/>
      <c r="R344" s="38"/>
    </row>
    <row r="345" spans="1:18" ht="19" thickBot="1">
      <c r="A345" s="69" t="s">
        <v>71</v>
      </c>
      <c r="B345" s="70"/>
    </row>
    <row r="346" spans="1:18" ht="19" thickBot="1">
      <c r="A346" s="71" t="s">
        <v>66</v>
      </c>
      <c r="B346" s="72"/>
      <c r="C346" s="73"/>
      <c r="D346" s="73"/>
      <c r="E346" s="73"/>
      <c r="F346" s="73"/>
      <c r="G346" s="73"/>
      <c r="H346" s="73"/>
      <c r="I346" s="73"/>
      <c r="J346" s="74"/>
    </row>
    <row r="347" spans="1:18" ht="19" thickBot="1">
      <c r="A347" s="8"/>
      <c r="B347" s="8"/>
      <c r="C347" s="8"/>
      <c r="D347" s="8"/>
      <c r="E347" s="8"/>
      <c r="F347" s="8"/>
    </row>
    <row r="348" spans="1:18" ht="17" thickBot="1">
      <c r="A348" s="75" t="s">
        <v>7</v>
      </c>
      <c r="B348" s="76"/>
      <c r="C348" s="76"/>
      <c r="D348" s="76"/>
      <c r="E348" s="76"/>
      <c r="F348" s="76"/>
      <c r="G348" s="77"/>
      <c r="H348" s="39"/>
      <c r="I348" s="39"/>
    </row>
    <row r="349" spans="1:18" ht="17" thickBot="1">
      <c r="A349" s="13"/>
      <c r="B349" s="78" t="s">
        <v>67</v>
      </c>
      <c r="C349" s="59"/>
      <c r="D349" s="60" t="s">
        <v>68</v>
      </c>
      <c r="E349" s="61"/>
      <c r="F349" s="62" t="s">
        <v>13</v>
      </c>
      <c r="G349" s="63"/>
      <c r="K349" s="79" t="s">
        <v>21</v>
      </c>
      <c r="L349" s="80"/>
      <c r="M349" s="80"/>
      <c r="N349" s="80"/>
      <c r="O349" s="80"/>
      <c r="P349" s="81"/>
      <c r="Q349" s="40"/>
      <c r="R349" s="40"/>
    </row>
    <row r="350" spans="1:18" ht="17" thickBot="1">
      <c r="A350" s="46" t="s">
        <v>0</v>
      </c>
      <c r="B350" s="9" t="s">
        <v>4</v>
      </c>
      <c r="C350" s="10">
        <v>110</v>
      </c>
      <c r="D350" s="9" t="s">
        <v>4</v>
      </c>
      <c r="E350" s="10">
        <v>104</v>
      </c>
      <c r="F350" s="9" t="s">
        <v>4</v>
      </c>
      <c r="G350" s="10">
        <v>102</v>
      </c>
      <c r="K350" s="58" t="s">
        <v>67</v>
      </c>
      <c r="L350" s="59"/>
      <c r="M350" s="60" t="s">
        <v>68</v>
      </c>
      <c r="N350" s="61"/>
      <c r="O350" s="62" t="s">
        <v>13</v>
      </c>
      <c r="P350" s="63"/>
    </row>
    <row r="351" spans="1:18">
      <c r="A351" s="47"/>
      <c r="B351" s="2" t="s">
        <v>5</v>
      </c>
      <c r="C351" s="3">
        <v>3</v>
      </c>
      <c r="D351" s="2" t="s">
        <v>5</v>
      </c>
      <c r="E351" s="3">
        <v>3</v>
      </c>
      <c r="F351" s="2" t="s">
        <v>5</v>
      </c>
      <c r="G351" s="3">
        <v>3</v>
      </c>
      <c r="K351" s="64" t="s">
        <v>19</v>
      </c>
      <c r="L351" s="65"/>
      <c r="M351" s="66" t="s">
        <v>19</v>
      </c>
      <c r="N351" s="67"/>
      <c r="O351" s="66" t="s">
        <v>19</v>
      </c>
      <c r="P351" s="67"/>
    </row>
    <row r="352" spans="1:18">
      <c r="A352" s="47"/>
      <c r="B352" s="2" t="s">
        <v>15</v>
      </c>
      <c r="C352" s="3">
        <v>389</v>
      </c>
      <c r="D352" s="2" t="s">
        <v>15</v>
      </c>
      <c r="E352" s="3">
        <v>432</v>
      </c>
      <c r="F352" s="2" t="s">
        <v>15</v>
      </c>
      <c r="G352" s="3">
        <v>177</v>
      </c>
      <c r="K352" s="21" t="s">
        <v>14</v>
      </c>
      <c r="L352" s="3">
        <f>AVERAGE(C352,C357)</f>
        <v>407</v>
      </c>
      <c r="M352" s="16" t="s">
        <v>14</v>
      </c>
      <c r="N352" s="3">
        <f>AVERAGE(E352,E357)</f>
        <v>422</v>
      </c>
      <c r="O352" s="16" t="s">
        <v>14</v>
      </c>
      <c r="P352" s="3">
        <f>AVERAGE(G352,G357)</f>
        <v>165.5</v>
      </c>
    </row>
    <row r="353" spans="1:23">
      <c r="A353" s="47"/>
      <c r="B353" s="2" t="s">
        <v>16</v>
      </c>
      <c r="C353" s="14">
        <v>233.76481792083928</v>
      </c>
      <c r="D353" s="17" t="s">
        <v>16</v>
      </c>
      <c r="E353" s="3">
        <v>253.37836175295936</v>
      </c>
      <c r="F353" s="17" t="s">
        <v>16</v>
      </c>
      <c r="G353" s="3">
        <v>65.871716100154401</v>
      </c>
      <c r="K353" s="21" t="s">
        <v>20</v>
      </c>
      <c r="L353" s="14">
        <f>STDEV(C352,C357)</f>
        <v>25.45584412271571</v>
      </c>
      <c r="M353" s="16" t="s">
        <v>20</v>
      </c>
      <c r="N353" s="3">
        <f>STDEV(E352,E357)</f>
        <v>14.142135623730951</v>
      </c>
      <c r="O353" s="16" t="s">
        <v>20</v>
      </c>
      <c r="P353" s="3">
        <f>STDEV(G352,G357)</f>
        <v>16.263455967290593</v>
      </c>
    </row>
    <row r="354" spans="1:23">
      <c r="A354" s="48"/>
      <c r="B354" s="2" t="s">
        <v>6</v>
      </c>
      <c r="C354" s="10">
        <f>C353/G353</f>
        <v>3.5487889455530874</v>
      </c>
      <c r="D354" s="17" t="s">
        <v>6</v>
      </c>
      <c r="E354" s="11">
        <f>E353/G353</f>
        <v>3.8465425945137239</v>
      </c>
      <c r="F354" s="2"/>
      <c r="G354" s="3"/>
      <c r="K354" s="49" t="s">
        <v>16</v>
      </c>
      <c r="L354" s="50"/>
      <c r="M354" s="68" t="s">
        <v>16</v>
      </c>
      <c r="N354" s="50"/>
      <c r="O354" s="68" t="s">
        <v>16</v>
      </c>
      <c r="P354" s="50"/>
    </row>
    <row r="355" spans="1:23">
      <c r="A355" s="46" t="s">
        <v>2</v>
      </c>
      <c r="B355" s="2" t="s">
        <v>4</v>
      </c>
      <c r="C355" s="3">
        <v>92</v>
      </c>
      <c r="D355" s="2" t="s">
        <v>4</v>
      </c>
      <c r="E355" s="3">
        <v>92</v>
      </c>
      <c r="F355" s="2" t="s">
        <v>4</v>
      </c>
      <c r="G355" s="3">
        <v>90</v>
      </c>
      <c r="K355" s="26" t="s">
        <v>14</v>
      </c>
      <c r="L355" s="3">
        <v>256.70499999999998</v>
      </c>
      <c r="M355" s="17" t="s">
        <v>14</v>
      </c>
      <c r="N355" s="3">
        <v>248.21799999999999</v>
      </c>
      <c r="O355" s="17" t="s">
        <v>14</v>
      </c>
      <c r="P355" s="3">
        <v>78.581999999999994</v>
      </c>
    </row>
    <row r="356" spans="1:23">
      <c r="A356" s="47"/>
      <c r="B356" s="2" t="s">
        <v>5</v>
      </c>
      <c r="C356" s="3">
        <v>3</v>
      </c>
      <c r="D356" s="2" t="s">
        <v>5</v>
      </c>
      <c r="E356" s="3">
        <v>3</v>
      </c>
      <c r="F356" s="2" t="s">
        <v>5</v>
      </c>
      <c r="G356" s="3">
        <v>3</v>
      </c>
      <c r="K356" s="26" t="s">
        <v>17</v>
      </c>
      <c r="L356" s="3">
        <v>233.76499999999999</v>
      </c>
      <c r="M356" s="17" t="s">
        <v>17</v>
      </c>
      <c r="N356" s="3">
        <v>243.05799999999999</v>
      </c>
      <c r="O356" s="17" t="s">
        <v>17</v>
      </c>
      <c r="P356" s="3">
        <v>65.872</v>
      </c>
    </row>
    <row r="357" spans="1:23">
      <c r="A357" s="47"/>
      <c r="B357" s="2" t="s">
        <v>15</v>
      </c>
      <c r="C357" s="3">
        <v>425</v>
      </c>
      <c r="D357" s="2" t="s">
        <v>15</v>
      </c>
      <c r="E357" s="3">
        <v>412</v>
      </c>
      <c r="F357" s="2" t="s">
        <v>15</v>
      </c>
      <c r="G357" s="3">
        <v>154</v>
      </c>
      <c r="K357" s="26" t="s">
        <v>18</v>
      </c>
      <c r="L357" s="3">
        <v>279.64499999999998</v>
      </c>
      <c r="M357" s="17" t="s">
        <v>18</v>
      </c>
      <c r="N357" s="3">
        <v>253.37799999999999</v>
      </c>
      <c r="O357" s="17" t="s">
        <v>18</v>
      </c>
      <c r="P357" s="3">
        <v>91.293000000000006</v>
      </c>
    </row>
    <row r="358" spans="1:23">
      <c r="A358" s="47"/>
      <c r="B358" s="2" t="s">
        <v>16</v>
      </c>
      <c r="C358" s="3">
        <v>279.64514248349695</v>
      </c>
      <c r="D358" s="17" t="s">
        <v>16</v>
      </c>
      <c r="E358" s="3">
        <v>243.05777758433501</v>
      </c>
      <c r="F358" s="17" t="s">
        <v>16</v>
      </c>
      <c r="G358" s="3">
        <v>91.292867747509959</v>
      </c>
      <c r="K358" s="26" t="s">
        <v>24</v>
      </c>
      <c r="L358" s="3">
        <f>L357-L356</f>
        <v>45.879999999999995</v>
      </c>
      <c r="M358" s="17" t="s">
        <v>24</v>
      </c>
      <c r="N358" s="3">
        <f>N357-N356</f>
        <v>10.319999999999993</v>
      </c>
      <c r="O358" s="17" t="s">
        <v>24</v>
      </c>
      <c r="P358" s="3">
        <f>P357-P356</f>
        <v>25.421000000000006</v>
      </c>
    </row>
    <row r="359" spans="1:23">
      <c r="A359" s="48"/>
      <c r="B359" s="2" t="s">
        <v>6</v>
      </c>
      <c r="C359" s="11">
        <f>C358/G358</f>
        <v>3.0631652765790607</v>
      </c>
      <c r="D359" s="2" t="s">
        <v>6</v>
      </c>
      <c r="E359" s="11">
        <f>E358/G358</f>
        <v>2.6623961277737878</v>
      </c>
      <c r="F359" s="2"/>
      <c r="G359" s="3"/>
      <c r="K359" s="49" t="s">
        <v>1</v>
      </c>
      <c r="L359" s="50"/>
      <c r="M359" s="49" t="s">
        <v>1</v>
      </c>
      <c r="N359" s="50"/>
      <c r="O359" s="51"/>
      <c r="P359" s="52"/>
    </row>
    <row r="360" spans="1:23">
      <c r="A360"/>
      <c r="B360"/>
      <c r="C360"/>
      <c r="D360"/>
      <c r="E360"/>
      <c r="F360"/>
      <c r="G360"/>
      <c r="H360"/>
      <c r="K360" s="21" t="s">
        <v>14</v>
      </c>
      <c r="L360" s="11">
        <f>AVERAGE(C354,C359)</f>
        <v>3.3059771110660741</v>
      </c>
      <c r="M360" s="21" t="s">
        <v>14</v>
      </c>
      <c r="N360" s="11">
        <f>AVERAGE(E354,E359)</f>
        <v>3.2544693611437561</v>
      </c>
      <c r="O360" s="53"/>
      <c r="P360" s="54"/>
    </row>
    <row r="361" spans="1:23">
      <c r="A361"/>
      <c r="B361"/>
      <c r="C361"/>
      <c r="D361"/>
      <c r="E361"/>
      <c r="F361"/>
      <c r="G361"/>
      <c r="H361"/>
      <c r="I361"/>
      <c r="K361" s="21" t="s">
        <v>20</v>
      </c>
      <c r="L361" s="3">
        <f>STDEV(C354,C359)</f>
        <v>0.3433877894362255</v>
      </c>
      <c r="M361" s="21" t="s">
        <v>20</v>
      </c>
      <c r="N361" s="3">
        <f>STDEV(E354,E359)</f>
        <v>0.83731799654989736</v>
      </c>
      <c r="O361" s="53"/>
      <c r="P361" s="54"/>
    </row>
    <row r="362" spans="1:23" ht="17" thickBot="1">
      <c r="A362"/>
      <c r="B362"/>
      <c r="C362"/>
      <c r="D362"/>
      <c r="E362"/>
      <c r="F362"/>
      <c r="G362"/>
      <c r="H362"/>
      <c r="I362"/>
      <c r="K362" s="19" t="s">
        <v>23</v>
      </c>
      <c r="L362" s="20">
        <v>6.6799999999999998E-2</v>
      </c>
      <c r="M362" s="19" t="s">
        <v>23</v>
      </c>
      <c r="N362" s="20">
        <v>0.16300000000000001</v>
      </c>
      <c r="O362" s="55"/>
      <c r="P362" s="56"/>
    </row>
    <row r="363" spans="1:23">
      <c r="A363"/>
      <c r="B363"/>
      <c r="C363"/>
      <c r="D363"/>
      <c r="E363"/>
      <c r="F363"/>
      <c r="G363"/>
      <c r="H363"/>
      <c r="I363"/>
      <c r="K363" s="37"/>
      <c r="L363" s="6"/>
      <c r="M363" s="37"/>
      <c r="N363" s="6"/>
      <c r="O363" s="38"/>
      <c r="P363" s="38"/>
    </row>
    <row r="364" spans="1:23" ht="17" thickBot="1">
      <c r="A364"/>
      <c r="B364"/>
      <c r="C364"/>
      <c r="D364"/>
      <c r="E364"/>
      <c r="F364"/>
      <c r="G364"/>
      <c r="H364"/>
      <c r="I364"/>
      <c r="K364" s="37"/>
      <c r="L364" s="6"/>
      <c r="M364" s="37"/>
      <c r="N364" s="6"/>
      <c r="O364" s="38"/>
      <c r="P364" s="38"/>
    </row>
    <row r="365" spans="1:23" ht="19" thickBot="1">
      <c r="A365" s="69" t="s">
        <v>72</v>
      </c>
      <c r="B365" s="70"/>
    </row>
    <row r="366" spans="1:23" ht="19" thickBot="1">
      <c r="A366" s="71" t="s">
        <v>74</v>
      </c>
      <c r="B366" s="72"/>
      <c r="C366" s="73"/>
      <c r="D366" s="73"/>
      <c r="E366" s="73"/>
      <c r="F366" s="73"/>
      <c r="G366" s="73"/>
      <c r="H366" s="73"/>
      <c r="I366" s="73"/>
      <c r="J366" s="73"/>
      <c r="K366" s="74"/>
    </row>
    <row r="367" spans="1:23" ht="19" thickBot="1">
      <c r="A367" s="8"/>
      <c r="B367" s="8"/>
      <c r="C367" s="8"/>
      <c r="D367" s="8"/>
      <c r="E367" s="8"/>
      <c r="F367" s="8"/>
    </row>
    <row r="368" spans="1:23" ht="17" thickBot="1">
      <c r="A368" s="75" t="s">
        <v>7</v>
      </c>
      <c r="B368" s="76"/>
      <c r="C368" s="76"/>
      <c r="D368" s="76"/>
      <c r="E368" s="76"/>
      <c r="F368" s="76"/>
      <c r="G368" s="76"/>
      <c r="H368" s="76"/>
      <c r="I368" s="76"/>
      <c r="J368" s="76"/>
      <c r="K368" s="77"/>
      <c r="N368" s="79" t="s">
        <v>21</v>
      </c>
      <c r="O368" s="80"/>
      <c r="P368" s="80"/>
      <c r="Q368" s="80"/>
      <c r="R368" s="80"/>
      <c r="S368" s="80"/>
      <c r="T368" s="80"/>
      <c r="U368" s="80"/>
      <c r="V368" s="80"/>
      <c r="W368" s="81"/>
    </row>
    <row r="369" spans="1:23" ht="17" thickBot="1">
      <c r="A369" s="13"/>
      <c r="B369" s="82" t="s">
        <v>75</v>
      </c>
      <c r="C369" s="77"/>
      <c r="D369" s="62" t="s">
        <v>76</v>
      </c>
      <c r="E369" s="63"/>
      <c r="F369" s="62" t="s">
        <v>77</v>
      </c>
      <c r="G369" s="63"/>
      <c r="H369" s="62" t="s">
        <v>78</v>
      </c>
      <c r="I369" s="63"/>
      <c r="J369" s="62" t="s">
        <v>13</v>
      </c>
      <c r="K369" s="63"/>
      <c r="N369" s="75" t="s">
        <v>75</v>
      </c>
      <c r="O369" s="77"/>
      <c r="P369" s="79" t="s">
        <v>76</v>
      </c>
      <c r="Q369" s="81"/>
      <c r="R369" s="79" t="s">
        <v>77</v>
      </c>
      <c r="S369" s="81"/>
      <c r="T369" s="79" t="s">
        <v>78</v>
      </c>
      <c r="U369" s="81"/>
      <c r="V369" s="79" t="s">
        <v>13</v>
      </c>
      <c r="W369" s="81"/>
    </row>
    <row r="370" spans="1:23">
      <c r="A370" s="46" t="s">
        <v>0</v>
      </c>
      <c r="B370" s="9" t="s">
        <v>4</v>
      </c>
      <c r="C370" s="33">
        <v>93</v>
      </c>
      <c r="D370" s="32" t="s">
        <v>4</v>
      </c>
      <c r="E370" s="33">
        <v>92</v>
      </c>
      <c r="F370" s="32" t="s">
        <v>4</v>
      </c>
      <c r="G370" s="33">
        <v>100</v>
      </c>
      <c r="H370" s="32" t="s">
        <v>4</v>
      </c>
      <c r="I370" s="33">
        <v>98</v>
      </c>
      <c r="J370" s="32" t="s">
        <v>4</v>
      </c>
      <c r="K370" s="10">
        <v>104</v>
      </c>
      <c r="N370" s="64" t="s">
        <v>19</v>
      </c>
      <c r="O370" s="65"/>
      <c r="P370" s="64" t="s">
        <v>19</v>
      </c>
      <c r="Q370" s="65"/>
      <c r="R370" s="64" t="s">
        <v>19</v>
      </c>
      <c r="S370" s="65"/>
      <c r="T370" s="64" t="s">
        <v>19</v>
      </c>
      <c r="U370" s="65"/>
      <c r="V370" s="64" t="s">
        <v>19</v>
      </c>
      <c r="W370" s="65"/>
    </row>
    <row r="371" spans="1:23">
      <c r="A371" s="47"/>
      <c r="B371" s="2" t="s">
        <v>5</v>
      </c>
      <c r="C371" s="3">
        <v>3</v>
      </c>
      <c r="D371" s="17" t="s">
        <v>5</v>
      </c>
      <c r="E371" s="3">
        <v>3</v>
      </c>
      <c r="F371" s="17" t="s">
        <v>5</v>
      </c>
      <c r="G371" s="3">
        <v>3</v>
      </c>
      <c r="H371" s="17" t="s">
        <v>5</v>
      </c>
      <c r="I371" s="3">
        <v>3</v>
      </c>
      <c r="J371" s="17" t="s">
        <v>5</v>
      </c>
      <c r="K371" s="3">
        <v>3</v>
      </c>
      <c r="N371" s="21" t="s">
        <v>14</v>
      </c>
      <c r="O371" s="3">
        <f>AVERAGE(C372,C377)</f>
        <v>205</v>
      </c>
      <c r="P371" s="16" t="s">
        <v>14</v>
      </c>
      <c r="Q371" s="3">
        <f>AVERAGE(E372,E377)</f>
        <v>197.5</v>
      </c>
      <c r="R371" s="16" t="s">
        <v>14</v>
      </c>
      <c r="S371" s="3">
        <f>AVERAGE(G372,G377)</f>
        <v>217</v>
      </c>
      <c r="T371" s="16" t="s">
        <v>14</v>
      </c>
      <c r="U371" s="3">
        <f>AVERAGE(I372,I377)</f>
        <v>208</v>
      </c>
      <c r="V371" s="16" t="s">
        <v>14</v>
      </c>
      <c r="W371" s="3">
        <f>AVERAGE(K372,K377)</f>
        <v>203.5</v>
      </c>
    </row>
    <row r="372" spans="1:23">
      <c r="A372" s="47"/>
      <c r="B372" s="2" t="s">
        <v>15</v>
      </c>
      <c r="C372" s="3">
        <v>207</v>
      </c>
      <c r="D372" s="17" t="s">
        <v>15</v>
      </c>
      <c r="E372" s="3">
        <v>192</v>
      </c>
      <c r="F372" s="17" t="s">
        <v>15</v>
      </c>
      <c r="G372" s="3">
        <v>207</v>
      </c>
      <c r="H372" s="17" t="s">
        <v>15</v>
      </c>
      <c r="I372" s="3">
        <v>201</v>
      </c>
      <c r="J372" s="17" t="s">
        <v>15</v>
      </c>
      <c r="K372" s="3">
        <v>192</v>
      </c>
      <c r="N372" s="21" t="s">
        <v>20</v>
      </c>
      <c r="O372" s="14">
        <f>STDEV(C372,C377)</f>
        <v>2.8284271247461903</v>
      </c>
      <c r="P372" s="16" t="s">
        <v>20</v>
      </c>
      <c r="Q372" s="3">
        <f>STDEV(E372,E377)</f>
        <v>7.7781745930520225</v>
      </c>
      <c r="R372" s="16" t="s">
        <v>20</v>
      </c>
      <c r="S372" s="3">
        <f>STDEV(G372,G377)</f>
        <v>14.142135623730951</v>
      </c>
      <c r="T372" s="16" t="s">
        <v>20</v>
      </c>
      <c r="U372" s="3">
        <f>STDEV(I372,I377)</f>
        <v>9.8994949366116654</v>
      </c>
      <c r="V372" s="16" t="s">
        <v>20</v>
      </c>
      <c r="W372" s="3">
        <f>STDEV(K372,K377)</f>
        <v>16.263455967290593</v>
      </c>
    </row>
    <row r="373" spans="1:23">
      <c r="A373" s="47"/>
      <c r="B373" s="2" t="s">
        <v>16</v>
      </c>
      <c r="C373" s="41">
        <v>98.963606886186852</v>
      </c>
      <c r="D373" s="17" t="s">
        <v>16</v>
      </c>
      <c r="E373" s="41">
        <v>115.00856352066357</v>
      </c>
      <c r="F373" s="17" t="s">
        <v>16</v>
      </c>
      <c r="G373" s="41">
        <v>134.55208702556288</v>
      </c>
      <c r="H373" s="17" t="s">
        <v>16</v>
      </c>
      <c r="I373" s="41">
        <v>110.07358273876812</v>
      </c>
      <c r="J373" s="17" t="s">
        <v>16</v>
      </c>
      <c r="K373" s="14">
        <v>117.278445284228</v>
      </c>
      <c r="N373" s="49" t="s">
        <v>16</v>
      </c>
      <c r="O373" s="50"/>
      <c r="P373" s="49" t="s">
        <v>16</v>
      </c>
      <c r="Q373" s="50"/>
      <c r="R373" s="49" t="s">
        <v>16</v>
      </c>
      <c r="S373" s="50"/>
      <c r="T373" s="49" t="s">
        <v>16</v>
      </c>
      <c r="U373" s="50"/>
      <c r="V373" s="49" t="s">
        <v>16</v>
      </c>
      <c r="W373" s="50"/>
    </row>
    <row r="374" spans="1:23">
      <c r="A374" s="48"/>
      <c r="B374" s="2" t="s">
        <v>6</v>
      </c>
      <c r="C374" s="11">
        <f>C373/K373</f>
        <v>0.84383457374750692</v>
      </c>
      <c r="D374" s="17" t="s">
        <v>6</v>
      </c>
      <c r="E374" s="11">
        <f>E373/K373</f>
        <v>0.98064536276838166</v>
      </c>
      <c r="F374" s="17" t="s">
        <v>6</v>
      </c>
      <c r="G374" s="11">
        <f>G373/K373</f>
        <v>1.1472874380238558</v>
      </c>
      <c r="H374" s="17" t="s">
        <v>6</v>
      </c>
      <c r="I374" s="11">
        <f>I373/K373</f>
        <v>0.93856618300149985</v>
      </c>
      <c r="J374" s="17"/>
      <c r="K374" s="3"/>
      <c r="N374" s="26" t="s">
        <v>14</v>
      </c>
      <c r="O374" s="3">
        <v>109.46299999999999</v>
      </c>
      <c r="P374" s="17" t="s">
        <v>14</v>
      </c>
      <c r="Q374" s="3">
        <v>126.84099999999999</v>
      </c>
      <c r="R374" s="17" t="s">
        <v>14</v>
      </c>
      <c r="S374" s="3">
        <v>135.108</v>
      </c>
      <c r="T374" s="17" t="s">
        <v>14</v>
      </c>
      <c r="U374" s="3">
        <v>113.747</v>
      </c>
      <c r="V374" s="17" t="s">
        <v>14</v>
      </c>
      <c r="W374" s="3">
        <v>116.77500000000001</v>
      </c>
    </row>
    <row r="375" spans="1:23">
      <c r="A375" s="46" t="s">
        <v>2</v>
      </c>
      <c r="B375" s="2" t="s">
        <v>4</v>
      </c>
      <c r="C375" s="3">
        <v>94</v>
      </c>
      <c r="D375" s="17" t="s">
        <v>4</v>
      </c>
      <c r="E375" s="3">
        <v>98</v>
      </c>
      <c r="F375" s="17" t="s">
        <v>4</v>
      </c>
      <c r="G375" s="3">
        <v>95</v>
      </c>
      <c r="H375" s="17" t="s">
        <v>4</v>
      </c>
      <c r="I375" s="3">
        <v>97</v>
      </c>
      <c r="J375" s="17" t="s">
        <v>4</v>
      </c>
      <c r="K375" s="3">
        <v>95</v>
      </c>
      <c r="N375" s="26" t="s">
        <v>17</v>
      </c>
      <c r="O375" s="3">
        <v>98.963999999999999</v>
      </c>
      <c r="P375" s="17" t="s">
        <v>17</v>
      </c>
      <c r="Q375" s="3">
        <v>115.009</v>
      </c>
      <c r="R375" s="17" t="s">
        <v>17</v>
      </c>
      <c r="S375" s="3">
        <v>134.55199999999999</v>
      </c>
      <c r="T375" s="17" t="s">
        <v>17</v>
      </c>
      <c r="U375" s="3">
        <v>110.074</v>
      </c>
      <c r="V375" s="17" t="s">
        <v>17</v>
      </c>
      <c r="W375" s="3">
        <v>116.27200000000001</v>
      </c>
    </row>
    <row r="376" spans="1:23">
      <c r="A376" s="47"/>
      <c r="B376" s="2" t="s">
        <v>5</v>
      </c>
      <c r="C376" s="3">
        <v>3</v>
      </c>
      <c r="D376" s="17" t="s">
        <v>5</v>
      </c>
      <c r="E376" s="3">
        <v>3</v>
      </c>
      <c r="F376" s="17" t="s">
        <v>5</v>
      </c>
      <c r="G376" s="3">
        <v>3</v>
      </c>
      <c r="H376" s="17" t="s">
        <v>5</v>
      </c>
      <c r="I376" s="3">
        <v>3</v>
      </c>
      <c r="J376" s="17" t="s">
        <v>5</v>
      </c>
      <c r="K376" s="3">
        <v>3</v>
      </c>
      <c r="N376" s="26" t="s">
        <v>18</v>
      </c>
      <c r="O376" s="3">
        <v>119.962</v>
      </c>
      <c r="P376" s="17" t="s">
        <v>18</v>
      </c>
      <c r="Q376" s="3">
        <v>138.67740000000001</v>
      </c>
      <c r="R376" s="17" t="s">
        <v>18</v>
      </c>
      <c r="S376" s="3">
        <v>135.66399999999999</v>
      </c>
      <c r="T376" s="17" t="s">
        <v>18</v>
      </c>
      <c r="U376" s="3">
        <v>117.42100000000001</v>
      </c>
      <c r="V376" s="17" t="s">
        <v>18</v>
      </c>
      <c r="W376" s="3">
        <v>117.27800000000001</v>
      </c>
    </row>
    <row r="377" spans="1:23">
      <c r="A377" s="47"/>
      <c r="B377" s="2" t="s">
        <v>15</v>
      </c>
      <c r="C377" s="3">
        <v>203</v>
      </c>
      <c r="D377" s="17" t="s">
        <v>15</v>
      </c>
      <c r="E377" s="3">
        <v>203</v>
      </c>
      <c r="F377" s="17" t="s">
        <v>15</v>
      </c>
      <c r="G377" s="3">
        <v>227</v>
      </c>
      <c r="H377" s="17" t="s">
        <v>15</v>
      </c>
      <c r="I377" s="3">
        <v>215</v>
      </c>
      <c r="J377" s="17" t="s">
        <v>15</v>
      </c>
      <c r="K377" s="3">
        <v>215</v>
      </c>
      <c r="N377" s="26" t="s">
        <v>24</v>
      </c>
      <c r="O377" s="3">
        <f>O376-O375</f>
        <v>20.998000000000005</v>
      </c>
      <c r="P377" s="17" t="s">
        <v>24</v>
      </c>
      <c r="Q377" s="3">
        <f>Q376-Q375</f>
        <v>23.668400000000005</v>
      </c>
      <c r="R377" s="17" t="s">
        <v>24</v>
      </c>
      <c r="S377" s="3">
        <f>S376-S375</f>
        <v>1.1119999999999948</v>
      </c>
      <c r="T377" s="17" t="s">
        <v>24</v>
      </c>
      <c r="U377" s="3">
        <f>U376-U375</f>
        <v>7.3470000000000084</v>
      </c>
      <c r="V377" s="17" t="s">
        <v>24</v>
      </c>
      <c r="W377" s="3">
        <f>W376-W375</f>
        <v>1.0060000000000002</v>
      </c>
    </row>
    <row r="378" spans="1:23">
      <c r="A378" s="47"/>
      <c r="B378" s="2" t="s">
        <v>16</v>
      </c>
      <c r="C378" s="41">
        <v>119.96160490123746</v>
      </c>
      <c r="D378" s="17" t="s">
        <v>16</v>
      </c>
      <c r="E378" s="41">
        <v>138.67435211555474</v>
      </c>
      <c r="F378" s="17" t="s">
        <v>16</v>
      </c>
      <c r="G378" s="41">
        <v>135.66405907787171</v>
      </c>
      <c r="H378" s="17" t="s">
        <v>16</v>
      </c>
      <c r="I378" s="41">
        <v>117.4207412604229</v>
      </c>
      <c r="J378" s="17" t="s">
        <v>16</v>
      </c>
      <c r="K378" s="41">
        <v>116.27209526971389</v>
      </c>
      <c r="N378" s="49" t="s">
        <v>1</v>
      </c>
      <c r="O378" s="50"/>
      <c r="P378" s="49" t="s">
        <v>1</v>
      </c>
      <c r="Q378" s="50"/>
      <c r="R378" s="49" t="s">
        <v>1</v>
      </c>
      <c r="S378" s="50"/>
      <c r="T378" s="49" t="s">
        <v>1</v>
      </c>
      <c r="U378" s="50"/>
      <c r="V378" s="51"/>
      <c r="W378" s="52"/>
    </row>
    <row r="379" spans="1:23">
      <c r="A379" s="48"/>
      <c r="B379" s="2" t="s">
        <v>6</v>
      </c>
      <c r="C379" s="11">
        <f>C378/K378</f>
        <v>1.0317316861192283</v>
      </c>
      <c r="D379" s="17" t="s">
        <v>6</v>
      </c>
      <c r="E379" s="11">
        <f>E378/K378</f>
        <v>1.1926709654098415</v>
      </c>
      <c r="F379" s="17" t="s">
        <v>6</v>
      </c>
      <c r="G379" s="11">
        <f>G378/K378</f>
        <v>1.1667808923815701</v>
      </c>
      <c r="H379" s="17" t="s">
        <v>6</v>
      </c>
      <c r="I379" s="11">
        <f>I378/K378</f>
        <v>1.0098789480661248</v>
      </c>
      <c r="J379" s="17"/>
      <c r="K379" s="3"/>
      <c r="N379" s="21" t="s">
        <v>14</v>
      </c>
      <c r="O379" s="11">
        <f>AVERAGE(C374,C379)</f>
        <v>0.93778312993336765</v>
      </c>
      <c r="P379" s="21" t="s">
        <v>14</v>
      </c>
      <c r="Q379" s="11">
        <f>AVERAGE(E374,E379)</f>
        <v>1.0866581640891115</v>
      </c>
      <c r="R379" s="21" t="s">
        <v>14</v>
      </c>
      <c r="S379" s="11">
        <f>AVERAGE(G374,G379)</f>
        <v>1.157034165202713</v>
      </c>
      <c r="T379" s="21" t="s">
        <v>14</v>
      </c>
      <c r="U379" s="11">
        <f>AVERAGE(I374,I379)</f>
        <v>0.97422256553381237</v>
      </c>
      <c r="V379" s="53"/>
      <c r="W379" s="54"/>
    </row>
    <row r="380" spans="1:23">
      <c r="A380"/>
      <c r="B380"/>
      <c r="C380"/>
      <c r="D380"/>
      <c r="E380"/>
      <c r="F380"/>
      <c r="G380"/>
      <c r="H380"/>
      <c r="I380"/>
      <c r="J380"/>
      <c r="K380"/>
      <c r="N380" s="21" t="s">
        <v>20</v>
      </c>
      <c r="O380" s="3">
        <f>STDEV(C374,C379)</f>
        <v>0.13286332232341491</v>
      </c>
      <c r="P380" s="21" t="s">
        <v>20</v>
      </c>
      <c r="Q380" s="3">
        <f>STDEV(E374,E379)</f>
        <v>0.14992474141294063</v>
      </c>
      <c r="R380" s="21" t="s">
        <v>20</v>
      </c>
      <c r="S380" s="3">
        <f>STDEV(G374,G379)</f>
        <v>1.3783953765090253E-2</v>
      </c>
      <c r="T380" s="21" t="s">
        <v>20</v>
      </c>
      <c r="U380" s="3">
        <f>STDEV(I374,I379)</f>
        <v>5.0425739762359402E-2</v>
      </c>
      <c r="V380" s="53"/>
      <c r="W380" s="54"/>
    </row>
    <row r="381" spans="1:23" ht="17" thickBot="1">
      <c r="A381"/>
      <c r="B381"/>
      <c r="C381"/>
      <c r="D381"/>
      <c r="E381"/>
      <c r="F381"/>
      <c r="G381"/>
      <c r="H381"/>
      <c r="I381"/>
      <c r="J381"/>
      <c r="K381"/>
      <c r="N381" s="19" t="s">
        <v>23</v>
      </c>
      <c r="O381" s="20">
        <v>0.628</v>
      </c>
      <c r="P381" s="19" t="s">
        <v>23</v>
      </c>
      <c r="Q381" s="20">
        <v>0.81699999999999995</v>
      </c>
      <c r="R381" s="19" t="s">
        <v>23</v>
      </c>
      <c r="S381" s="20">
        <v>3.95E-2</v>
      </c>
      <c r="T381" s="19" t="s">
        <v>23</v>
      </c>
      <c r="U381" s="20">
        <v>0.60199999999999998</v>
      </c>
      <c r="V381" s="55"/>
      <c r="W381" s="56"/>
    </row>
    <row r="382" spans="1:23">
      <c r="A382"/>
      <c r="B382"/>
      <c r="C382"/>
      <c r="D382"/>
      <c r="E382"/>
      <c r="F382"/>
      <c r="G382"/>
      <c r="H382"/>
      <c r="I382"/>
      <c r="J382"/>
      <c r="K382"/>
    </row>
    <row r="383" spans="1:23" ht="17" thickBot="1">
      <c r="A383" s="30"/>
      <c r="B383" s="6"/>
      <c r="C383" s="31"/>
      <c r="D383" s="6"/>
      <c r="E383" s="31"/>
      <c r="F383" s="6"/>
      <c r="G383" s="31"/>
      <c r="H383" s="6"/>
      <c r="I383" s="6"/>
      <c r="N383"/>
      <c r="O383"/>
      <c r="P383"/>
      <c r="Q383"/>
      <c r="R383"/>
    </row>
    <row r="384" spans="1:23" ht="19" thickBot="1">
      <c r="A384" s="69" t="s">
        <v>73</v>
      </c>
      <c r="B384" s="70"/>
      <c r="N384"/>
      <c r="O384"/>
      <c r="P384"/>
      <c r="Q384"/>
      <c r="R384"/>
    </row>
    <row r="385" spans="1:23" ht="19" thickBot="1">
      <c r="A385" s="83" t="s">
        <v>79</v>
      </c>
      <c r="B385" s="84"/>
      <c r="C385" s="85"/>
      <c r="D385" s="85"/>
      <c r="E385" s="85"/>
      <c r="F385" s="85"/>
      <c r="G385" s="85"/>
      <c r="H385" s="85"/>
      <c r="I385" s="85"/>
      <c r="J385" s="85"/>
      <c r="K385" s="86"/>
    </row>
    <row r="386" spans="1:23" ht="19" thickBot="1">
      <c r="A386" s="8"/>
      <c r="B386" s="8"/>
      <c r="C386" s="8"/>
      <c r="D386" s="8"/>
      <c r="E386" s="8"/>
      <c r="F386" s="8"/>
    </row>
    <row r="387" spans="1:23" ht="17" thickBot="1">
      <c r="A387" s="75" t="s">
        <v>7</v>
      </c>
      <c r="B387" s="76"/>
      <c r="C387" s="76"/>
      <c r="D387" s="76"/>
      <c r="E387" s="76"/>
      <c r="F387" s="76"/>
      <c r="G387" s="76"/>
      <c r="H387" s="76"/>
      <c r="I387" s="76"/>
      <c r="J387" s="76"/>
      <c r="K387" s="77"/>
    </row>
    <row r="388" spans="1:23" ht="17" thickBot="1">
      <c r="A388" s="13"/>
      <c r="B388" s="82" t="s">
        <v>75</v>
      </c>
      <c r="C388" s="77"/>
      <c r="D388" s="62" t="s">
        <v>76</v>
      </c>
      <c r="E388" s="63"/>
      <c r="F388" s="62" t="s">
        <v>77</v>
      </c>
      <c r="G388" s="63"/>
      <c r="H388" s="62" t="s">
        <v>78</v>
      </c>
      <c r="I388" s="63"/>
      <c r="J388" s="62" t="s">
        <v>13</v>
      </c>
      <c r="K388" s="63"/>
      <c r="N388" s="79" t="s">
        <v>21</v>
      </c>
      <c r="O388" s="80"/>
      <c r="P388" s="80"/>
      <c r="Q388" s="80"/>
      <c r="R388" s="80"/>
      <c r="S388" s="80"/>
      <c r="T388" s="80"/>
      <c r="U388" s="80"/>
      <c r="V388" s="80"/>
      <c r="W388" s="81"/>
    </row>
    <row r="389" spans="1:23" ht="17" thickBot="1">
      <c r="A389" s="46" t="s">
        <v>0</v>
      </c>
      <c r="B389" s="9" t="s">
        <v>4</v>
      </c>
      <c r="C389" s="33">
        <v>92</v>
      </c>
      <c r="D389" s="32" t="s">
        <v>4</v>
      </c>
      <c r="E389" s="33">
        <v>98</v>
      </c>
      <c r="F389" s="32" t="s">
        <v>4</v>
      </c>
      <c r="G389" s="33">
        <v>98</v>
      </c>
      <c r="H389" s="32" t="s">
        <v>4</v>
      </c>
      <c r="I389" s="33">
        <v>100</v>
      </c>
      <c r="J389" s="32" t="s">
        <v>4</v>
      </c>
      <c r="K389" s="33">
        <v>106</v>
      </c>
      <c r="N389" s="75" t="s">
        <v>75</v>
      </c>
      <c r="O389" s="77"/>
      <c r="P389" s="62" t="s">
        <v>76</v>
      </c>
      <c r="Q389" s="63"/>
      <c r="R389" s="62" t="s">
        <v>77</v>
      </c>
      <c r="S389" s="63"/>
      <c r="T389" s="62" t="s">
        <v>78</v>
      </c>
      <c r="U389" s="63"/>
      <c r="V389" s="62" t="s">
        <v>13</v>
      </c>
      <c r="W389" s="63"/>
    </row>
    <row r="390" spans="1:23">
      <c r="A390" s="47"/>
      <c r="B390" s="2" t="s">
        <v>5</v>
      </c>
      <c r="C390" s="3">
        <v>3</v>
      </c>
      <c r="D390" s="17" t="s">
        <v>5</v>
      </c>
      <c r="E390" s="3">
        <v>3</v>
      </c>
      <c r="F390" s="17" t="s">
        <v>5</v>
      </c>
      <c r="G390" s="3">
        <v>3</v>
      </c>
      <c r="H390" s="17" t="s">
        <v>5</v>
      </c>
      <c r="I390" s="3">
        <v>3</v>
      </c>
      <c r="J390" s="17" t="s">
        <v>5</v>
      </c>
      <c r="K390" s="3">
        <v>3</v>
      </c>
      <c r="N390" s="64" t="s">
        <v>19</v>
      </c>
      <c r="O390" s="65"/>
      <c r="P390" s="64" t="s">
        <v>19</v>
      </c>
      <c r="Q390" s="65"/>
      <c r="R390" s="64" t="s">
        <v>19</v>
      </c>
      <c r="S390" s="65"/>
      <c r="T390" s="64" t="s">
        <v>19</v>
      </c>
      <c r="U390" s="65"/>
      <c r="V390" s="64" t="s">
        <v>19</v>
      </c>
      <c r="W390" s="65"/>
    </row>
    <row r="391" spans="1:23">
      <c r="A391" s="47"/>
      <c r="B391" s="2" t="s">
        <v>15</v>
      </c>
      <c r="C391" s="3">
        <v>146</v>
      </c>
      <c r="D391" s="17" t="s">
        <v>15</v>
      </c>
      <c r="E391" s="3">
        <v>122</v>
      </c>
      <c r="F391" s="17" t="s">
        <v>15</v>
      </c>
      <c r="G391" s="3">
        <v>146</v>
      </c>
      <c r="H391" s="17" t="s">
        <v>15</v>
      </c>
      <c r="I391" s="3">
        <v>232</v>
      </c>
      <c r="J391" s="17" t="s">
        <v>15</v>
      </c>
      <c r="K391" s="3">
        <v>122</v>
      </c>
      <c r="N391" s="21" t="s">
        <v>14</v>
      </c>
      <c r="O391" s="3">
        <f>AVERAGE(C391,C396)</f>
        <v>147</v>
      </c>
      <c r="P391" s="16" t="s">
        <v>14</v>
      </c>
      <c r="Q391" s="3">
        <f>AVERAGE(E391,E396)</f>
        <v>159</v>
      </c>
      <c r="R391" s="16" t="s">
        <v>14</v>
      </c>
      <c r="S391" s="3">
        <f>AVERAGE(G391,G396)</f>
        <v>181.5</v>
      </c>
      <c r="T391" s="16" t="s">
        <v>14</v>
      </c>
      <c r="U391" s="3">
        <f>AVERAGE(I391,I396)</f>
        <v>232</v>
      </c>
      <c r="V391" s="16" t="s">
        <v>14</v>
      </c>
      <c r="W391" s="3">
        <f>AVERAGE(K391,K396)</f>
        <v>141</v>
      </c>
    </row>
    <row r="392" spans="1:23">
      <c r="A392" s="47"/>
      <c r="B392" s="2" t="s">
        <v>16</v>
      </c>
      <c r="C392" s="41">
        <v>56.760169368822787</v>
      </c>
      <c r="D392" s="17" t="s">
        <v>16</v>
      </c>
      <c r="E392" s="41">
        <v>66.884567309983495</v>
      </c>
      <c r="F392" s="17" t="s">
        <v>16</v>
      </c>
      <c r="G392" s="41">
        <v>82.872340952902618</v>
      </c>
      <c r="H392" s="17" t="s">
        <v>16</v>
      </c>
      <c r="I392" s="41">
        <v>141.34857435850037</v>
      </c>
      <c r="J392" s="17" t="s">
        <v>16</v>
      </c>
      <c r="K392" s="41">
        <v>63.469448441960679</v>
      </c>
      <c r="N392" s="21" t="s">
        <v>20</v>
      </c>
      <c r="O392" s="14">
        <f>STDEV(C391,C396)</f>
        <v>1.4142135623730951</v>
      </c>
      <c r="P392" s="16" t="s">
        <v>20</v>
      </c>
      <c r="Q392" s="3">
        <f>STDEV(E391,E396)</f>
        <v>52.32590180780452</v>
      </c>
      <c r="R392" s="16" t="s">
        <v>20</v>
      </c>
      <c r="S392" s="3">
        <f>STDEV(G391,G396)</f>
        <v>50.204581464244875</v>
      </c>
      <c r="T392" s="16" t="s">
        <v>20</v>
      </c>
      <c r="U392" s="3">
        <f>STDEV(I391,I396)</f>
        <v>0</v>
      </c>
      <c r="V392" s="16" t="s">
        <v>20</v>
      </c>
      <c r="W392" s="3">
        <f>STDEV(K391,K396)</f>
        <v>26.870057685088806</v>
      </c>
    </row>
    <row r="393" spans="1:23">
      <c r="A393" s="48"/>
      <c r="B393" s="2" t="s">
        <v>6</v>
      </c>
      <c r="C393" s="11">
        <f>C392/K392</f>
        <v>0.89429120249448579</v>
      </c>
      <c r="D393" s="17" t="s">
        <v>6</v>
      </c>
      <c r="E393" s="11">
        <f>E392/K392</f>
        <v>1.0538072876298232</v>
      </c>
      <c r="F393" s="17" t="s">
        <v>6</v>
      </c>
      <c r="G393" s="11">
        <f>G392/K392</f>
        <v>1.3057044450084487</v>
      </c>
      <c r="H393" s="17" t="s">
        <v>6</v>
      </c>
      <c r="I393" s="11">
        <f>I392/K392</f>
        <v>2.2270332865387332</v>
      </c>
      <c r="J393" s="17"/>
      <c r="K393" s="3"/>
      <c r="N393" s="49" t="s">
        <v>16</v>
      </c>
      <c r="O393" s="50"/>
      <c r="P393" s="49" t="s">
        <v>16</v>
      </c>
      <c r="Q393" s="50"/>
      <c r="R393" s="49" t="s">
        <v>16</v>
      </c>
      <c r="S393" s="50"/>
      <c r="T393" s="49" t="s">
        <v>16</v>
      </c>
      <c r="U393" s="50"/>
      <c r="V393" s="49" t="s">
        <v>16</v>
      </c>
      <c r="W393" s="50"/>
    </row>
    <row r="394" spans="1:23">
      <c r="A394" s="46" t="s">
        <v>2</v>
      </c>
      <c r="B394" s="2" t="s">
        <v>4</v>
      </c>
      <c r="C394" s="3">
        <v>99</v>
      </c>
      <c r="D394" s="17" t="s">
        <v>4</v>
      </c>
      <c r="E394" s="3">
        <v>93</v>
      </c>
      <c r="F394" s="17" t="s">
        <v>4</v>
      </c>
      <c r="G394" s="3">
        <v>97</v>
      </c>
      <c r="H394" s="17" t="s">
        <v>4</v>
      </c>
      <c r="I394" s="3">
        <v>106</v>
      </c>
      <c r="J394" s="17" t="s">
        <v>4</v>
      </c>
      <c r="K394" s="3">
        <v>102</v>
      </c>
      <c r="N394" s="26" t="s">
        <v>14</v>
      </c>
      <c r="O394" s="3">
        <v>70.323999999999998</v>
      </c>
      <c r="P394" s="17" t="s">
        <v>14</v>
      </c>
      <c r="Q394" s="3">
        <v>83.287000000000006</v>
      </c>
      <c r="R394" s="17" t="s">
        <v>14</v>
      </c>
      <c r="S394" s="3">
        <v>98.914000000000001</v>
      </c>
      <c r="T394" s="17" t="s">
        <v>14</v>
      </c>
      <c r="U394" s="3">
        <v>151.524</v>
      </c>
      <c r="V394" s="17" t="s">
        <v>14</v>
      </c>
      <c r="W394" s="3">
        <v>69.465000000000003</v>
      </c>
    </row>
    <row r="395" spans="1:23">
      <c r="A395" s="47"/>
      <c r="B395" s="2" t="s">
        <v>5</v>
      </c>
      <c r="C395" s="3">
        <v>3</v>
      </c>
      <c r="D395" s="17" t="s">
        <v>5</v>
      </c>
      <c r="E395" s="3">
        <v>3</v>
      </c>
      <c r="F395" s="17" t="s">
        <v>5</v>
      </c>
      <c r="G395" s="3">
        <v>3</v>
      </c>
      <c r="H395" s="17" t="s">
        <v>5</v>
      </c>
      <c r="I395" s="3">
        <v>3</v>
      </c>
      <c r="J395" s="17" t="s">
        <v>5</v>
      </c>
      <c r="K395" s="3">
        <v>3</v>
      </c>
      <c r="N395" s="26" t="s">
        <v>17</v>
      </c>
      <c r="O395" s="3">
        <v>56.76</v>
      </c>
      <c r="P395" s="17" t="s">
        <v>17</v>
      </c>
      <c r="Q395" s="3">
        <v>66.885000000000005</v>
      </c>
      <c r="R395" s="17" t="s">
        <v>17</v>
      </c>
      <c r="S395" s="3">
        <v>82.872</v>
      </c>
      <c r="T395" s="17" t="s">
        <v>17</v>
      </c>
      <c r="U395" s="3">
        <v>141.34899999999999</v>
      </c>
      <c r="V395" s="17" t="s">
        <v>17</v>
      </c>
      <c r="W395" s="3">
        <v>63.469000000000001</v>
      </c>
    </row>
    <row r="396" spans="1:23">
      <c r="A396" s="47"/>
      <c r="B396" s="2" t="s">
        <v>15</v>
      </c>
      <c r="C396" s="3">
        <v>148</v>
      </c>
      <c r="D396" s="17" t="s">
        <v>15</v>
      </c>
      <c r="E396" s="3">
        <v>196</v>
      </c>
      <c r="F396" s="17" t="s">
        <v>15</v>
      </c>
      <c r="G396" s="3">
        <v>217</v>
      </c>
      <c r="H396" s="17" t="s">
        <v>15</v>
      </c>
      <c r="I396" s="3">
        <v>232</v>
      </c>
      <c r="J396" s="17" t="s">
        <v>15</v>
      </c>
      <c r="K396" s="3">
        <v>160</v>
      </c>
      <c r="N396" s="26" t="s">
        <v>18</v>
      </c>
      <c r="O396" s="3">
        <v>83.888000000000005</v>
      </c>
      <c r="P396" s="17" t="s">
        <v>18</v>
      </c>
      <c r="Q396" s="3">
        <v>99.688999999999993</v>
      </c>
      <c r="R396" s="17" t="s">
        <v>18</v>
      </c>
      <c r="S396" s="3">
        <v>114.956</v>
      </c>
      <c r="T396" s="17" t="s">
        <v>18</v>
      </c>
      <c r="U396" s="3">
        <v>161.69900000000001</v>
      </c>
      <c r="V396" s="17" t="s">
        <v>18</v>
      </c>
      <c r="W396" s="3">
        <v>75.459999999999994</v>
      </c>
    </row>
    <row r="397" spans="1:23">
      <c r="A397" s="47"/>
      <c r="B397" s="2" t="s">
        <v>16</v>
      </c>
      <c r="C397" s="41">
        <v>83.888435827832666</v>
      </c>
      <c r="D397" s="17" t="s">
        <v>16</v>
      </c>
      <c r="E397" s="41">
        <v>99.68918649755993</v>
      </c>
      <c r="F397" s="17" t="s">
        <v>16</v>
      </c>
      <c r="G397" s="41">
        <v>114.95582223222385</v>
      </c>
      <c r="H397" s="17" t="s">
        <v>16</v>
      </c>
      <c r="I397" s="41">
        <v>161.69932807352623</v>
      </c>
      <c r="J397" s="17" t="s">
        <v>16</v>
      </c>
      <c r="K397" s="41">
        <v>75.460411229625791</v>
      </c>
      <c r="N397" s="26" t="s">
        <v>24</v>
      </c>
      <c r="O397" s="3">
        <f>O396-O395</f>
        <v>27.128000000000007</v>
      </c>
      <c r="P397" s="17" t="s">
        <v>24</v>
      </c>
      <c r="Q397" s="3">
        <f>Q396-Q395</f>
        <v>32.803999999999988</v>
      </c>
      <c r="R397" s="17" t="s">
        <v>24</v>
      </c>
      <c r="S397" s="3">
        <f>S396-S395</f>
        <v>32.084000000000003</v>
      </c>
      <c r="T397" s="17" t="s">
        <v>24</v>
      </c>
      <c r="U397" s="3">
        <f>U396-U395</f>
        <v>20.350000000000023</v>
      </c>
      <c r="V397" s="17" t="s">
        <v>24</v>
      </c>
      <c r="W397" s="3">
        <f>W396-W395</f>
        <v>11.990999999999993</v>
      </c>
    </row>
    <row r="398" spans="1:23">
      <c r="A398" s="48"/>
      <c r="B398" s="2" t="s">
        <v>6</v>
      </c>
      <c r="C398" s="11">
        <f>C397/K397</f>
        <v>1.1116880290058375</v>
      </c>
      <c r="D398" s="17" t="s">
        <v>6</v>
      </c>
      <c r="E398" s="11">
        <f>E397/K397</f>
        <v>1.3210792900956509</v>
      </c>
      <c r="F398" s="17" t="s">
        <v>6</v>
      </c>
      <c r="G398" s="11">
        <f>G397/K397</f>
        <v>1.5233924697602514</v>
      </c>
      <c r="H398" s="17" t="s">
        <v>6</v>
      </c>
      <c r="I398" s="11">
        <f>I397/K397</f>
        <v>2.1428365607692714</v>
      </c>
      <c r="J398" s="17"/>
      <c r="K398" s="3"/>
      <c r="N398" s="49" t="s">
        <v>1</v>
      </c>
      <c r="O398" s="50"/>
      <c r="P398" s="49" t="s">
        <v>1</v>
      </c>
      <c r="Q398" s="50"/>
      <c r="R398" s="49" t="s">
        <v>1</v>
      </c>
      <c r="S398" s="50"/>
      <c r="T398" s="49" t="s">
        <v>1</v>
      </c>
      <c r="U398" s="50"/>
      <c r="V398" s="51"/>
      <c r="W398" s="52"/>
    </row>
    <row r="399" spans="1:23">
      <c r="A399"/>
      <c r="B399"/>
      <c r="C399"/>
      <c r="D399"/>
      <c r="E399"/>
      <c r="F399"/>
      <c r="G399"/>
      <c r="H399"/>
      <c r="I399"/>
      <c r="J399"/>
      <c r="K399"/>
      <c r="N399" s="21" t="s">
        <v>14</v>
      </c>
      <c r="O399" s="11">
        <f>AVERAGE(C393,C398)</f>
        <v>1.0029896157501617</v>
      </c>
      <c r="P399" s="21" t="s">
        <v>14</v>
      </c>
      <c r="Q399" s="11">
        <f>AVERAGE(E393,E398)</f>
        <v>1.1874432888627371</v>
      </c>
      <c r="R399" s="21" t="s">
        <v>14</v>
      </c>
      <c r="S399" s="11">
        <f>AVERAGE(G393,G398)</f>
        <v>1.4145484573843501</v>
      </c>
      <c r="T399" s="21" t="s">
        <v>14</v>
      </c>
      <c r="U399" s="11">
        <f>AVERAGE(I393,I398)</f>
        <v>2.1849349236540023</v>
      </c>
      <c r="V399" s="53"/>
      <c r="W399" s="54"/>
    </row>
    <row r="400" spans="1:23">
      <c r="A400"/>
      <c r="B400"/>
      <c r="C400"/>
      <c r="D400"/>
      <c r="E400"/>
      <c r="F400"/>
      <c r="G400"/>
      <c r="H400"/>
      <c r="I400"/>
      <c r="J400"/>
      <c r="K400"/>
      <c r="N400" s="21" t="s">
        <v>20</v>
      </c>
      <c r="O400" s="3">
        <f>STDEV(C393,C398)</f>
        <v>0.15372277023461231</v>
      </c>
      <c r="P400" s="21" t="s">
        <v>20</v>
      </c>
      <c r="Q400" s="3">
        <f>STDEV(E393,E398)</f>
        <v>0.1889898453648946</v>
      </c>
      <c r="R400" s="21" t="s">
        <v>20</v>
      </c>
      <c r="S400" s="3">
        <f>STDEV(G393,G398)</f>
        <v>0.15392867848510469</v>
      </c>
      <c r="T400" s="21" t="s">
        <v>20</v>
      </c>
      <c r="U400" s="3">
        <f>STDEV(I393,I398)</f>
        <v>5.9536075745290573E-2</v>
      </c>
      <c r="V400" s="53"/>
      <c r="W400" s="54"/>
    </row>
    <row r="401" spans="1:30" ht="17" thickBot="1">
      <c r="A401"/>
      <c r="B401"/>
      <c r="C401"/>
      <c r="D401"/>
      <c r="E401"/>
      <c r="F401"/>
      <c r="G401"/>
      <c r="H401"/>
      <c r="I401"/>
      <c r="J401"/>
      <c r="K401"/>
      <c r="N401" s="19" t="s">
        <v>23</v>
      </c>
      <c r="O401" s="20">
        <v>0.98199999999999998</v>
      </c>
      <c r="P401" s="19" t="s">
        <v>23</v>
      </c>
      <c r="Q401" s="20">
        <v>0.39400000000000002</v>
      </c>
      <c r="R401" s="19" t="s">
        <v>23</v>
      </c>
      <c r="S401" s="20">
        <v>0.16300000000000001</v>
      </c>
      <c r="T401" s="19" t="s">
        <v>23</v>
      </c>
      <c r="U401" s="20">
        <v>2.2599999999999999E-2</v>
      </c>
      <c r="V401" s="55"/>
      <c r="W401" s="56"/>
    </row>
    <row r="402" spans="1:30">
      <c r="A402"/>
      <c r="B402"/>
      <c r="C402"/>
      <c r="D402"/>
      <c r="E402"/>
      <c r="F402"/>
      <c r="G402"/>
      <c r="H402"/>
      <c r="I402"/>
      <c r="J402"/>
      <c r="K402"/>
    </row>
    <row r="403" spans="1:30" ht="17" thickBot="1"/>
    <row r="404" spans="1:30" ht="19" thickBot="1">
      <c r="A404" s="69" t="s">
        <v>50</v>
      </c>
      <c r="B404" s="70"/>
    </row>
    <row r="405" spans="1:30" ht="19" thickBot="1">
      <c r="A405" s="71" t="s">
        <v>28</v>
      </c>
      <c r="B405" s="72"/>
      <c r="C405" s="73"/>
      <c r="D405" s="73"/>
      <c r="E405" s="73"/>
      <c r="F405" s="73"/>
      <c r="G405" s="73"/>
      <c r="H405" s="73"/>
      <c r="I405" s="73"/>
      <c r="J405" s="74"/>
    </row>
    <row r="406" spans="1:30" ht="17" thickBot="1"/>
    <row r="407" spans="1:30" ht="17" thickBot="1">
      <c r="A407" s="75" t="s">
        <v>7</v>
      </c>
      <c r="B407" s="76"/>
      <c r="C407" s="76"/>
      <c r="D407" s="76"/>
      <c r="E407" s="76"/>
      <c r="F407" s="76"/>
      <c r="G407" s="76"/>
      <c r="H407" s="76"/>
      <c r="I407" s="76"/>
      <c r="J407" s="76"/>
      <c r="K407" s="76"/>
      <c r="L407" s="76"/>
      <c r="M407" s="76"/>
      <c r="N407" s="76"/>
      <c r="O407" s="77"/>
      <c r="Q407" s="79" t="s">
        <v>21</v>
      </c>
      <c r="R407" s="80"/>
      <c r="S407" s="80"/>
      <c r="T407" s="80"/>
      <c r="U407" s="80"/>
      <c r="V407" s="80"/>
      <c r="W407" s="80"/>
      <c r="X407" s="80"/>
      <c r="Y407" s="80"/>
      <c r="Z407" s="80"/>
      <c r="AA407" s="80"/>
      <c r="AB407" s="80"/>
      <c r="AC407" s="80"/>
      <c r="AD407" s="81"/>
    </row>
    <row r="408" spans="1:30" ht="17" thickBot="1">
      <c r="A408" s="13"/>
      <c r="B408" s="78" t="s">
        <v>29</v>
      </c>
      <c r="C408" s="59"/>
      <c r="D408" s="60" t="s">
        <v>30</v>
      </c>
      <c r="E408" s="63"/>
      <c r="F408" s="60" t="s">
        <v>31</v>
      </c>
      <c r="G408" s="63"/>
      <c r="H408" s="60" t="s">
        <v>33</v>
      </c>
      <c r="I408" s="63"/>
      <c r="J408" s="60" t="s">
        <v>34</v>
      </c>
      <c r="K408" s="63"/>
      <c r="L408" s="60" t="s">
        <v>35</v>
      </c>
      <c r="M408" s="63"/>
      <c r="N408" s="62" t="s">
        <v>32</v>
      </c>
      <c r="O408" s="63"/>
      <c r="Q408" s="58" t="s">
        <v>29</v>
      </c>
      <c r="R408" s="59"/>
      <c r="S408" s="60" t="s">
        <v>30</v>
      </c>
      <c r="T408" s="63"/>
      <c r="U408" s="60" t="s">
        <v>31</v>
      </c>
      <c r="V408" s="63"/>
      <c r="W408" s="60" t="s">
        <v>33</v>
      </c>
      <c r="X408" s="63"/>
      <c r="Y408" s="60" t="s">
        <v>34</v>
      </c>
      <c r="Z408" s="63"/>
      <c r="AA408" s="60" t="s">
        <v>35</v>
      </c>
      <c r="AB408" s="63"/>
      <c r="AC408" s="62" t="s">
        <v>32</v>
      </c>
      <c r="AD408" s="63"/>
    </row>
    <row r="409" spans="1:30">
      <c r="A409" s="46" t="s">
        <v>0</v>
      </c>
      <c r="B409" s="9" t="s">
        <v>4</v>
      </c>
      <c r="C409" s="10">
        <v>98</v>
      </c>
      <c r="D409" s="9" t="s">
        <v>4</v>
      </c>
      <c r="E409" s="10">
        <v>100</v>
      </c>
      <c r="F409" s="9" t="s">
        <v>4</v>
      </c>
      <c r="G409" s="10">
        <v>116</v>
      </c>
      <c r="H409" s="9" t="s">
        <v>4</v>
      </c>
      <c r="I409" s="10">
        <v>105</v>
      </c>
      <c r="J409" s="9" t="s">
        <v>4</v>
      </c>
      <c r="K409" s="10">
        <v>100</v>
      </c>
      <c r="L409" s="9" t="s">
        <v>4</v>
      </c>
      <c r="M409" s="10">
        <v>108</v>
      </c>
      <c r="N409" s="9" t="s">
        <v>4</v>
      </c>
      <c r="O409" s="10">
        <v>101</v>
      </c>
      <c r="Q409" s="64" t="s">
        <v>19</v>
      </c>
      <c r="R409" s="65"/>
      <c r="S409" s="64" t="s">
        <v>19</v>
      </c>
      <c r="T409" s="65"/>
      <c r="U409" s="64" t="s">
        <v>19</v>
      </c>
      <c r="V409" s="65"/>
      <c r="W409" s="64" t="s">
        <v>19</v>
      </c>
      <c r="X409" s="65"/>
      <c r="Y409" s="64" t="s">
        <v>19</v>
      </c>
      <c r="Z409" s="65"/>
      <c r="AA409" s="64" t="s">
        <v>19</v>
      </c>
      <c r="AB409" s="65"/>
      <c r="AC409" s="64" t="s">
        <v>19</v>
      </c>
      <c r="AD409" s="65"/>
    </row>
    <row r="410" spans="1:30">
      <c r="A410" s="47"/>
      <c r="B410" s="2" t="s">
        <v>5</v>
      </c>
      <c r="C410" s="3">
        <v>3</v>
      </c>
      <c r="D410" s="2" t="s">
        <v>5</v>
      </c>
      <c r="E410" s="3">
        <v>3</v>
      </c>
      <c r="F410" s="2" t="s">
        <v>5</v>
      </c>
      <c r="G410" s="3">
        <v>3</v>
      </c>
      <c r="H410" s="2" t="s">
        <v>5</v>
      </c>
      <c r="I410" s="3">
        <v>3</v>
      </c>
      <c r="J410" s="2" t="s">
        <v>5</v>
      </c>
      <c r="K410" s="3">
        <v>3</v>
      </c>
      <c r="L410" s="2" t="s">
        <v>5</v>
      </c>
      <c r="M410" s="3">
        <v>3</v>
      </c>
      <c r="N410" s="2" t="s">
        <v>5</v>
      </c>
      <c r="O410" s="3">
        <v>3</v>
      </c>
      <c r="Q410" s="21" t="s">
        <v>14</v>
      </c>
      <c r="R410" s="3">
        <f>AVERAGE(C411,C416,C421)</f>
        <v>163</v>
      </c>
      <c r="S410" s="21" t="s">
        <v>14</v>
      </c>
      <c r="T410" s="3">
        <f>AVERAGE(E411,E416,E421)</f>
        <v>171</v>
      </c>
      <c r="U410" s="21" t="s">
        <v>14</v>
      </c>
      <c r="V410" s="3">
        <f>AVERAGE(G411,G416,G421)</f>
        <v>163</v>
      </c>
      <c r="W410" s="21" t="s">
        <v>14</v>
      </c>
      <c r="X410" s="3">
        <f>AVERAGE(I411,I416,I421)</f>
        <v>158</v>
      </c>
      <c r="Y410" s="21" t="s">
        <v>14</v>
      </c>
      <c r="Z410" s="3">
        <f>AVERAGE(K411,K416,K421)</f>
        <v>153.33333333333334</v>
      </c>
      <c r="AA410" s="21" t="s">
        <v>14</v>
      </c>
      <c r="AB410" s="3">
        <f>AVERAGE(M411,M416,M421)</f>
        <v>167</v>
      </c>
      <c r="AC410" s="21" t="s">
        <v>14</v>
      </c>
      <c r="AD410" s="3">
        <f>AVERAGE(O411,O416,O421)</f>
        <v>167</v>
      </c>
    </row>
    <row r="411" spans="1:30">
      <c r="A411" s="47"/>
      <c r="B411" s="2" t="s">
        <v>15</v>
      </c>
      <c r="C411" s="3">
        <v>155</v>
      </c>
      <c r="D411" s="2" t="s">
        <v>15</v>
      </c>
      <c r="E411" s="3">
        <v>167</v>
      </c>
      <c r="F411" s="2" t="s">
        <v>15</v>
      </c>
      <c r="G411" s="3">
        <v>155</v>
      </c>
      <c r="H411" s="2" t="s">
        <v>15</v>
      </c>
      <c r="I411" s="3">
        <v>140</v>
      </c>
      <c r="J411" s="2" t="s">
        <v>15</v>
      </c>
      <c r="K411" s="3">
        <v>126</v>
      </c>
      <c r="L411" s="2" t="s">
        <v>15</v>
      </c>
      <c r="M411" s="3">
        <v>167</v>
      </c>
      <c r="N411" s="2" t="s">
        <v>15</v>
      </c>
      <c r="O411" s="3">
        <v>167</v>
      </c>
      <c r="Q411" s="21" t="s">
        <v>20</v>
      </c>
      <c r="R411" s="14">
        <f>STDEV(C411,C416,C421)</f>
        <v>7</v>
      </c>
      <c r="S411" s="21" t="s">
        <v>20</v>
      </c>
      <c r="T411" s="14">
        <f>STDEV(E411,E416,E421)</f>
        <v>7.810249675906654</v>
      </c>
      <c r="U411" s="21" t="s">
        <v>20</v>
      </c>
      <c r="V411" s="14">
        <f>STDEV(G411,G416,G421)</f>
        <v>7</v>
      </c>
      <c r="W411" s="21" t="s">
        <v>20</v>
      </c>
      <c r="X411" s="14">
        <f>STDEV(I411,I416,I421)</f>
        <v>15.620499351813308</v>
      </c>
      <c r="Y411" s="21" t="s">
        <v>20</v>
      </c>
      <c r="Z411" s="14">
        <f>STDEV(K411,K416,K421)</f>
        <v>23.6924741918892</v>
      </c>
      <c r="AA411" s="21" t="s">
        <v>20</v>
      </c>
      <c r="AB411" s="14">
        <f>STDEV(M411,M416,M421)</f>
        <v>1</v>
      </c>
      <c r="AC411" s="21" t="s">
        <v>20</v>
      </c>
      <c r="AD411" s="14">
        <f>STDEV(O411,O416,O421)</f>
        <v>1</v>
      </c>
    </row>
    <row r="412" spans="1:30">
      <c r="A412" s="47"/>
      <c r="B412" s="2" t="s">
        <v>16</v>
      </c>
      <c r="C412" s="3">
        <v>105.9209</v>
      </c>
      <c r="D412" s="2" t="s">
        <v>16</v>
      </c>
      <c r="E412" s="3">
        <v>109.8634</v>
      </c>
      <c r="F412" s="2" t="s">
        <v>16</v>
      </c>
      <c r="G412" s="3">
        <v>115.4676</v>
      </c>
      <c r="H412" s="2" t="s">
        <v>16</v>
      </c>
      <c r="I412" s="3">
        <v>100.06100000000001</v>
      </c>
      <c r="J412" s="2" t="s">
        <v>16</v>
      </c>
      <c r="K412" s="3">
        <v>99.770899999999997</v>
      </c>
      <c r="L412" s="2" t="s">
        <v>16</v>
      </c>
      <c r="M412" s="3">
        <v>111.7107</v>
      </c>
      <c r="N412" s="2" t="s">
        <v>16</v>
      </c>
      <c r="O412" s="3">
        <v>110.6609</v>
      </c>
      <c r="Q412" s="49" t="s">
        <v>16</v>
      </c>
      <c r="R412" s="50"/>
      <c r="S412" s="49" t="s">
        <v>16</v>
      </c>
      <c r="T412" s="50"/>
      <c r="U412" s="49" t="s">
        <v>16</v>
      </c>
      <c r="V412" s="50"/>
      <c r="W412" s="49" t="s">
        <v>16</v>
      </c>
      <c r="X412" s="50"/>
      <c r="Y412" s="49" t="s">
        <v>16</v>
      </c>
      <c r="Z412" s="50"/>
      <c r="AA412" s="49" t="s">
        <v>16</v>
      </c>
      <c r="AB412" s="50"/>
      <c r="AC412" s="49" t="s">
        <v>16</v>
      </c>
      <c r="AD412" s="50"/>
    </row>
    <row r="413" spans="1:30">
      <c r="A413" s="48"/>
      <c r="B413" s="2" t="s">
        <v>6</v>
      </c>
      <c r="C413" s="11">
        <f>C412/$O$412</f>
        <v>0.95716644270921347</v>
      </c>
      <c r="D413" s="2" t="s">
        <v>6</v>
      </c>
      <c r="E413" s="11">
        <f>E412/$O$412</f>
        <v>0.99279329916890247</v>
      </c>
      <c r="F413" s="2" t="s">
        <v>6</v>
      </c>
      <c r="G413" s="11">
        <f>G412/$O$412</f>
        <v>1.0434362995421147</v>
      </c>
      <c r="H413" s="2" t="s">
        <v>6</v>
      </c>
      <c r="I413" s="11">
        <f>I412/$O$412</f>
        <v>0.90421277976231906</v>
      </c>
      <c r="J413" s="2" t="s">
        <v>6</v>
      </c>
      <c r="K413" s="11">
        <f>K412/$O$412</f>
        <v>0.9015912576167372</v>
      </c>
      <c r="L413" s="2" t="s">
        <v>6</v>
      </c>
      <c r="M413" s="11">
        <f>M412/$O$412</f>
        <v>1.0094866389122084</v>
      </c>
      <c r="N413" s="2"/>
      <c r="O413" s="3"/>
      <c r="Q413" s="26" t="s">
        <v>14</v>
      </c>
      <c r="R413" s="3">
        <v>109.926</v>
      </c>
      <c r="S413" s="26" t="s">
        <v>14</v>
      </c>
      <c r="T413" s="3">
        <v>115.53</v>
      </c>
      <c r="U413" s="26" t="s">
        <v>14</v>
      </c>
      <c r="V413" s="3">
        <v>118.637</v>
      </c>
      <c r="W413" s="26" t="s">
        <v>14</v>
      </c>
      <c r="X413" s="3">
        <v>112.345</v>
      </c>
      <c r="Y413" s="26" t="s">
        <v>14</v>
      </c>
      <c r="Z413" s="3">
        <v>109.97499999999999</v>
      </c>
      <c r="AA413" s="26" t="s">
        <v>14</v>
      </c>
      <c r="AB413" s="3">
        <v>115.325</v>
      </c>
      <c r="AC413" s="26" t="s">
        <v>14</v>
      </c>
      <c r="AD413" s="3">
        <v>117.667</v>
      </c>
    </row>
    <row r="414" spans="1:30">
      <c r="A414" s="46" t="s">
        <v>2</v>
      </c>
      <c r="B414" s="2" t="s">
        <v>4</v>
      </c>
      <c r="C414" s="3">
        <v>83</v>
      </c>
      <c r="D414" s="2" t="s">
        <v>4</v>
      </c>
      <c r="E414" s="3">
        <v>79</v>
      </c>
      <c r="F414" s="2" t="s">
        <v>4</v>
      </c>
      <c r="G414" s="3">
        <v>91</v>
      </c>
      <c r="H414" s="2" t="s">
        <v>4</v>
      </c>
      <c r="I414" s="3">
        <v>82</v>
      </c>
      <c r="J414" s="2" t="s">
        <v>4</v>
      </c>
      <c r="K414" s="3">
        <v>100</v>
      </c>
      <c r="L414" s="2" t="s">
        <v>4</v>
      </c>
      <c r="M414" s="3">
        <v>86</v>
      </c>
      <c r="N414" s="2" t="s">
        <v>4</v>
      </c>
      <c r="O414" s="3">
        <v>83</v>
      </c>
      <c r="Q414" s="26" t="s">
        <v>17</v>
      </c>
      <c r="R414" s="3">
        <v>103.724</v>
      </c>
      <c r="S414" s="26" t="s">
        <v>17</v>
      </c>
      <c r="T414" s="3">
        <v>109.863</v>
      </c>
      <c r="U414" s="26" t="s">
        <v>17</v>
      </c>
      <c r="V414" s="3">
        <v>115.648</v>
      </c>
      <c r="W414" s="26" t="s">
        <v>17</v>
      </c>
      <c r="X414" s="3">
        <v>100.06100000000001</v>
      </c>
      <c r="Y414" s="26" t="s">
        <v>17</v>
      </c>
      <c r="Z414" s="3">
        <v>99.771000000000001</v>
      </c>
      <c r="AA414" s="26" t="s">
        <v>17</v>
      </c>
      <c r="AB414" s="3">
        <v>111.711</v>
      </c>
      <c r="AC414" s="26" t="s">
        <v>17</v>
      </c>
      <c r="AD414" s="3">
        <v>110.661</v>
      </c>
    </row>
    <row r="415" spans="1:30">
      <c r="A415" s="47"/>
      <c r="B415" s="2" t="s">
        <v>5</v>
      </c>
      <c r="C415" s="3">
        <v>3</v>
      </c>
      <c r="D415" s="2" t="s">
        <v>5</v>
      </c>
      <c r="E415" s="3">
        <v>3</v>
      </c>
      <c r="F415" s="2" t="s">
        <v>5</v>
      </c>
      <c r="G415" s="3">
        <v>3</v>
      </c>
      <c r="H415" s="2" t="s">
        <v>5</v>
      </c>
      <c r="I415" s="3">
        <v>3</v>
      </c>
      <c r="J415" s="2" t="s">
        <v>5</v>
      </c>
      <c r="K415" s="3">
        <v>3</v>
      </c>
      <c r="L415" s="2" t="s">
        <v>5</v>
      </c>
      <c r="M415" s="3">
        <v>3</v>
      </c>
      <c r="N415" s="2" t="s">
        <v>5</v>
      </c>
      <c r="O415" s="3">
        <v>3</v>
      </c>
      <c r="Q415" s="26" t="s">
        <v>18</v>
      </c>
      <c r="R415" s="3">
        <v>120.134</v>
      </c>
      <c r="S415" s="26" t="s">
        <v>18</v>
      </c>
      <c r="T415" s="3">
        <v>124.65</v>
      </c>
      <c r="U415" s="26" t="s">
        <v>18</v>
      </c>
      <c r="V415" s="3">
        <v>121.30800000000001</v>
      </c>
      <c r="W415" s="26" t="s">
        <v>18</v>
      </c>
      <c r="X415" s="3">
        <v>122.502</v>
      </c>
      <c r="Y415" s="26" t="s">
        <v>18</v>
      </c>
      <c r="Z415" s="3">
        <v>118.42100000000001</v>
      </c>
      <c r="AA415" s="26" t="s">
        <v>18</v>
      </c>
      <c r="AB415" s="3">
        <v>120.339</v>
      </c>
      <c r="AC415" s="26" t="s">
        <v>18</v>
      </c>
      <c r="AD415" s="3">
        <v>130.345</v>
      </c>
    </row>
    <row r="416" spans="1:30">
      <c r="A416" s="47"/>
      <c r="B416" s="2" t="s">
        <v>15</v>
      </c>
      <c r="C416" s="3">
        <v>166</v>
      </c>
      <c r="D416" s="2" t="s">
        <v>15</v>
      </c>
      <c r="E416" s="3">
        <v>166</v>
      </c>
      <c r="F416" s="2" t="s">
        <v>15</v>
      </c>
      <c r="G416" s="3">
        <v>166</v>
      </c>
      <c r="H416" s="2" t="s">
        <v>15</v>
      </c>
      <c r="I416" s="3">
        <v>166</v>
      </c>
      <c r="J416" s="2" t="s">
        <v>15</v>
      </c>
      <c r="K416" s="3">
        <v>166</v>
      </c>
      <c r="L416" s="2" t="s">
        <v>15</v>
      </c>
      <c r="M416" s="3">
        <v>166</v>
      </c>
      <c r="N416" s="2" t="s">
        <v>15</v>
      </c>
      <c r="O416" s="3">
        <v>166</v>
      </c>
      <c r="Q416" s="26" t="s">
        <v>24</v>
      </c>
      <c r="R416" s="3">
        <f>R415-R414</f>
        <v>16.409999999999997</v>
      </c>
      <c r="S416" s="26" t="s">
        <v>24</v>
      </c>
      <c r="T416" s="3">
        <f>T415-T414</f>
        <v>14.787000000000006</v>
      </c>
      <c r="U416" s="26" t="s">
        <v>24</v>
      </c>
      <c r="V416" s="3">
        <f>V415-V414</f>
        <v>5.6600000000000108</v>
      </c>
      <c r="W416" s="26" t="s">
        <v>24</v>
      </c>
      <c r="X416" s="3">
        <f>X415-X414</f>
        <v>22.440999999999988</v>
      </c>
      <c r="Y416" s="26" t="s">
        <v>24</v>
      </c>
      <c r="Z416" s="3">
        <f>Z415-Z414</f>
        <v>18.650000000000006</v>
      </c>
      <c r="AA416" s="26" t="s">
        <v>24</v>
      </c>
      <c r="AB416" s="3">
        <f>AB415-AB414</f>
        <v>8.6280000000000001</v>
      </c>
      <c r="AC416" s="26" t="s">
        <v>24</v>
      </c>
      <c r="AD416" s="3">
        <f>AD415-AD414</f>
        <v>19.683999999999997</v>
      </c>
    </row>
    <row r="417" spans="1:30">
      <c r="A417" s="47"/>
      <c r="B417" s="2" t="s">
        <v>16</v>
      </c>
      <c r="C417" s="3">
        <v>120.1336</v>
      </c>
      <c r="D417" s="2" t="s">
        <v>16</v>
      </c>
      <c r="E417" s="3">
        <v>124.0501</v>
      </c>
      <c r="F417" s="2" t="s">
        <v>16</v>
      </c>
      <c r="G417" s="3">
        <v>119.13500000000001</v>
      </c>
      <c r="H417" s="2" t="s">
        <v>16</v>
      </c>
      <c r="I417" s="3">
        <v>122.50190000000001</v>
      </c>
      <c r="J417" s="2" t="s">
        <v>16</v>
      </c>
      <c r="K417" s="3">
        <v>118.4211</v>
      </c>
      <c r="L417" s="2" t="s">
        <v>16</v>
      </c>
      <c r="M417" s="3">
        <v>120.3386</v>
      </c>
      <c r="N417" s="2" t="s">
        <v>16</v>
      </c>
      <c r="O417" s="3">
        <v>130.3449</v>
      </c>
      <c r="Q417" s="49" t="s">
        <v>1</v>
      </c>
      <c r="R417" s="50"/>
      <c r="S417" s="49" t="s">
        <v>1</v>
      </c>
      <c r="T417" s="50"/>
      <c r="U417" s="49" t="s">
        <v>1</v>
      </c>
      <c r="V417" s="50"/>
      <c r="W417" s="49" t="s">
        <v>1</v>
      </c>
      <c r="X417" s="50"/>
      <c r="Y417" s="49" t="s">
        <v>1</v>
      </c>
      <c r="Z417" s="50"/>
      <c r="AA417" s="49" t="s">
        <v>1</v>
      </c>
      <c r="AB417" s="50"/>
      <c r="AC417" s="51"/>
      <c r="AD417" s="94"/>
    </row>
    <row r="418" spans="1:30">
      <c r="A418" s="48"/>
      <c r="B418" s="2" t="s">
        <v>6</v>
      </c>
      <c r="C418" s="11">
        <f>C417/$O$417</f>
        <v>0.92165938214690413</v>
      </c>
      <c r="D418" s="2" t="s">
        <v>6</v>
      </c>
      <c r="E418" s="11">
        <f>E417/$O$417</f>
        <v>0.95170658767623439</v>
      </c>
      <c r="F418" s="2" t="s">
        <v>6</v>
      </c>
      <c r="G418" s="11">
        <f>G417/$O$417</f>
        <v>0.91399816947191648</v>
      </c>
      <c r="H418" s="2" t="s">
        <v>6</v>
      </c>
      <c r="I418" s="11">
        <f>I417/$O$417</f>
        <v>0.93982886940724197</v>
      </c>
      <c r="J418" s="2" t="s">
        <v>6</v>
      </c>
      <c r="K418" s="11">
        <f>K417/$O$417</f>
        <v>0.90852116193268784</v>
      </c>
      <c r="L418" s="2" t="s">
        <v>6</v>
      </c>
      <c r="M418" s="11">
        <f>M417/$O$417</f>
        <v>0.9232321325959052</v>
      </c>
      <c r="N418" s="2"/>
      <c r="O418" s="3"/>
      <c r="Q418" s="21" t="s">
        <v>14</v>
      </c>
      <c r="R418" s="11">
        <f>AVERAGE(C413,C418,C423)</f>
        <v>0.93498787642851522</v>
      </c>
      <c r="S418" s="21" t="s">
        <v>14</v>
      </c>
      <c r="T418" s="11">
        <f>AVERAGE(E413,E418,E423)</f>
        <v>0.98352711077339006</v>
      </c>
      <c r="U418" s="21" t="s">
        <v>14</v>
      </c>
      <c r="V418" s="11">
        <f>AVERAGE(G413,G418,G423)</f>
        <v>1.0135251780875192</v>
      </c>
      <c r="W418" s="21" t="s">
        <v>14</v>
      </c>
      <c r="X418" s="11">
        <f>AVERAGE(I413,I418,I423)</f>
        <v>0.95538257228819801</v>
      </c>
      <c r="Y418" s="21" t="s">
        <v>14</v>
      </c>
      <c r="Z418" s="11">
        <f>AVERAGE(K413,K418,K423)</f>
        <v>0.93591780505095168</v>
      </c>
      <c r="AA418" s="21" t="s">
        <v>14</v>
      </c>
      <c r="AB418" s="11">
        <f>AVERAGE(M413,M418,M423)</f>
        <v>0.98331923949142208</v>
      </c>
      <c r="AC418" s="53"/>
      <c r="AD418" s="95"/>
    </row>
    <row r="419" spans="1:30">
      <c r="A419" s="46" t="s">
        <v>3</v>
      </c>
      <c r="B419" s="2" t="s">
        <v>4</v>
      </c>
      <c r="C419" s="10">
        <v>111</v>
      </c>
      <c r="D419" s="2" t="s">
        <v>4</v>
      </c>
      <c r="E419" s="3">
        <v>129</v>
      </c>
      <c r="F419" s="2" t="s">
        <v>4</v>
      </c>
      <c r="G419" s="3">
        <v>119</v>
      </c>
      <c r="H419" s="2" t="s">
        <v>4</v>
      </c>
      <c r="I419" s="3">
        <v>120</v>
      </c>
      <c r="J419" s="2" t="s">
        <v>4</v>
      </c>
      <c r="K419" s="3">
        <v>115</v>
      </c>
      <c r="L419" s="2" t="s">
        <v>4</v>
      </c>
      <c r="M419" s="3">
        <v>115</v>
      </c>
      <c r="N419" s="2" t="s">
        <v>4</v>
      </c>
      <c r="O419" s="3">
        <v>106</v>
      </c>
      <c r="Q419" s="21" t="s">
        <v>20</v>
      </c>
      <c r="R419" s="3">
        <f>STDEV(C413,C418,C423)</f>
        <v>1.933728699263795E-2</v>
      </c>
      <c r="S419" s="21" t="s">
        <v>20</v>
      </c>
      <c r="T419" s="3">
        <f>STDEV(E413,E418,E423)</f>
        <v>2.8347009995689888E-2</v>
      </c>
      <c r="U419" s="21" t="s">
        <v>20</v>
      </c>
      <c r="V419" s="3">
        <f>STDEV(G413,G418,G423)</f>
        <v>8.8449625142947408E-2</v>
      </c>
      <c r="W419" s="21" t="s">
        <v>20</v>
      </c>
      <c r="X419" s="3">
        <f>STDEV(I413,I418,I423)</f>
        <v>6.0466065606075689E-2</v>
      </c>
      <c r="Y419" s="21" t="s">
        <v>20</v>
      </c>
      <c r="Z419" s="3">
        <f>STDEV(K413,K418,K423)</f>
        <v>5.3566034783622291E-2</v>
      </c>
      <c r="AA419" s="21" t="s">
        <v>20</v>
      </c>
      <c r="AB419" s="3">
        <f>STDEV(M413,M418,M423)</f>
        <v>5.2181125719418506E-2</v>
      </c>
      <c r="AC419" s="53"/>
      <c r="AD419" s="95"/>
    </row>
    <row r="420" spans="1:30" ht="17" thickBot="1">
      <c r="A420" s="47"/>
      <c r="B420" s="2" t="s">
        <v>5</v>
      </c>
      <c r="C420" s="14">
        <v>3</v>
      </c>
      <c r="D420" s="2" t="s">
        <v>5</v>
      </c>
      <c r="E420" s="14">
        <v>3</v>
      </c>
      <c r="F420" s="2" t="s">
        <v>5</v>
      </c>
      <c r="G420" s="14">
        <v>3</v>
      </c>
      <c r="H420" s="2" t="s">
        <v>5</v>
      </c>
      <c r="I420" s="14">
        <v>3</v>
      </c>
      <c r="J420" s="2" t="s">
        <v>5</v>
      </c>
      <c r="K420" s="14">
        <v>3</v>
      </c>
      <c r="L420" s="2" t="s">
        <v>5</v>
      </c>
      <c r="M420" s="14">
        <v>3</v>
      </c>
      <c r="N420" s="2" t="s">
        <v>5</v>
      </c>
      <c r="O420" s="14">
        <v>3</v>
      </c>
      <c r="Q420" s="19" t="s">
        <v>23</v>
      </c>
      <c r="R420" s="20">
        <v>2.8199999999999999E-2</v>
      </c>
      <c r="S420" s="19" t="s">
        <v>23</v>
      </c>
      <c r="T420" s="20">
        <v>0.42</v>
      </c>
      <c r="U420" s="19" t="s">
        <v>23</v>
      </c>
      <c r="V420" s="20">
        <v>0.81599999999999995</v>
      </c>
      <c r="W420" s="19" t="s">
        <v>23</v>
      </c>
      <c r="X420" s="20">
        <v>0.33</v>
      </c>
      <c r="Y420" s="19" t="s">
        <v>23</v>
      </c>
      <c r="Z420" s="20">
        <v>0.17399999999999999</v>
      </c>
      <c r="AA420" s="19" t="s">
        <v>23</v>
      </c>
      <c r="AB420" s="20">
        <v>0.63500000000000001</v>
      </c>
      <c r="AC420" s="55"/>
      <c r="AD420" s="96"/>
    </row>
    <row r="421" spans="1:30">
      <c r="A421" s="47"/>
      <c r="B421" s="2" t="s">
        <v>15</v>
      </c>
      <c r="C421" s="24">
        <v>168</v>
      </c>
      <c r="D421" s="2" t="s">
        <v>15</v>
      </c>
      <c r="E421" s="24">
        <v>180</v>
      </c>
      <c r="F421" s="2" t="s">
        <v>15</v>
      </c>
      <c r="G421" s="24">
        <v>168</v>
      </c>
      <c r="H421" s="2" t="s">
        <v>15</v>
      </c>
      <c r="I421" s="24">
        <v>168</v>
      </c>
      <c r="J421" s="2" t="s">
        <v>15</v>
      </c>
      <c r="K421" s="24">
        <v>168</v>
      </c>
      <c r="L421" s="2" t="s">
        <v>15</v>
      </c>
      <c r="M421" s="24">
        <v>168</v>
      </c>
      <c r="N421" s="2" t="s">
        <v>15</v>
      </c>
      <c r="O421" s="24">
        <v>168</v>
      </c>
    </row>
    <row r="422" spans="1:30">
      <c r="A422" s="47"/>
      <c r="B422" s="2" t="s">
        <v>16</v>
      </c>
      <c r="C422" s="3">
        <v>103.72410000000001</v>
      </c>
      <c r="D422" s="2" t="s">
        <v>16</v>
      </c>
      <c r="E422" s="3">
        <v>112.67749999999999</v>
      </c>
      <c r="F422" s="2" t="s">
        <v>16</v>
      </c>
      <c r="G422" s="3">
        <v>121.3079</v>
      </c>
      <c r="H422" s="2" t="s">
        <v>16</v>
      </c>
      <c r="I422" s="3">
        <v>114.4722</v>
      </c>
      <c r="J422" s="2" t="s">
        <v>16</v>
      </c>
      <c r="K422" s="3">
        <v>111.73220000000001</v>
      </c>
      <c r="L422" s="2" t="s">
        <v>16</v>
      </c>
      <c r="M422" s="3">
        <v>113.9271</v>
      </c>
      <c r="N422" s="2" t="s">
        <v>16</v>
      </c>
      <c r="O422" s="3">
        <v>111.99639999999999</v>
      </c>
    </row>
    <row r="423" spans="1:30">
      <c r="A423" s="48"/>
      <c r="B423" s="2" t="s">
        <v>6</v>
      </c>
      <c r="C423" s="11">
        <f>C422/$O$422</f>
        <v>0.92613780442942817</v>
      </c>
      <c r="D423" s="2" t="s">
        <v>6</v>
      </c>
      <c r="E423" s="11">
        <f>E422/$O$422</f>
        <v>1.0060814454750331</v>
      </c>
      <c r="F423" s="2" t="s">
        <v>6</v>
      </c>
      <c r="G423" s="11">
        <f>G422/$O$422</f>
        <v>1.0831410652485258</v>
      </c>
      <c r="H423" s="2" t="s">
        <v>6</v>
      </c>
      <c r="I423" s="11">
        <f>I422/$O$422</f>
        <v>1.0221060676950331</v>
      </c>
      <c r="J423" s="2" t="s">
        <v>6</v>
      </c>
      <c r="K423" s="11">
        <f>K422/$O$422</f>
        <v>0.99764099560343023</v>
      </c>
      <c r="L423" s="2" t="s">
        <v>6</v>
      </c>
      <c r="M423" s="11">
        <f>M422/$O$422</f>
        <v>1.0172389469661525</v>
      </c>
      <c r="N423" s="2"/>
      <c r="O423" s="3"/>
    </row>
    <row r="425" spans="1:30" ht="17" thickBot="1"/>
    <row r="426" spans="1:30" ht="19" thickBot="1">
      <c r="A426" s="69" t="s">
        <v>51</v>
      </c>
      <c r="B426" s="70"/>
    </row>
    <row r="427" spans="1:30" ht="19" thickBot="1">
      <c r="A427" s="71" t="s">
        <v>36</v>
      </c>
      <c r="B427" s="72"/>
      <c r="C427" s="73"/>
      <c r="D427" s="73"/>
      <c r="E427" s="73"/>
      <c r="F427" s="73"/>
      <c r="G427" s="73"/>
      <c r="H427" s="73"/>
      <c r="I427" s="73"/>
      <c r="J427" s="74"/>
    </row>
    <row r="428" spans="1:30" ht="17" thickBot="1"/>
    <row r="429" spans="1:30" ht="17" thickBot="1">
      <c r="A429" s="75" t="s">
        <v>7</v>
      </c>
      <c r="B429" s="76"/>
      <c r="C429" s="76"/>
      <c r="D429" s="76"/>
      <c r="E429" s="76"/>
      <c r="F429" s="76"/>
      <c r="G429" s="76"/>
      <c r="H429" s="76"/>
      <c r="I429" s="76"/>
      <c r="J429" s="76"/>
      <c r="K429" s="76"/>
      <c r="L429" s="76"/>
      <c r="M429" s="76"/>
      <c r="N429" s="76"/>
      <c r="O429" s="77"/>
      <c r="Q429" s="79" t="s">
        <v>21</v>
      </c>
      <c r="R429" s="80"/>
      <c r="S429" s="80"/>
      <c r="T429" s="80"/>
      <c r="U429" s="80"/>
      <c r="V429" s="80"/>
      <c r="W429" s="80"/>
      <c r="X429" s="80"/>
      <c r="Y429" s="80"/>
      <c r="Z429" s="80"/>
      <c r="AA429" s="80"/>
      <c r="AB429" s="80"/>
      <c r="AC429" s="80"/>
      <c r="AD429" s="81"/>
    </row>
    <row r="430" spans="1:30" ht="17" thickBot="1">
      <c r="A430" s="13"/>
      <c r="B430" s="78" t="s">
        <v>37</v>
      </c>
      <c r="C430" s="59"/>
      <c r="D430" s="60" t="s">
        <v>30</v>
      </c>
      <c r="E430" s="63"/>
      <c r="F430" s="60" t="s">
        <v>31</v>
      </c>
      <c r="G430" s="63"/>
      <c r="H430" s="60" t="s">
        <v>33</v>
      </c>
      <c r="I430" s="63"/>
      <c r="J430" s="60" t="s">
        <v>34</v>
      </c>
      <c r="K430" s="63"/>
      <c r="L430" s="60" t="s">
        <v>35</v>
      </c>
      <c r="M430" s="63"/>
      <c r="N430" s="62" t="s">
        <v>32</v>
      </c>
      <c r="O430" s="63"/>
      <c r="Q430" s="58" t="s">
        <v>37</v>
      </c>
      <c r="R430" s="59"/>
      <c r="S430" s="60" t="s">
        <v>30</v>
      </c>
      <c r="T430" s="63"/>
      <c r="U430" s="60" t="s">
        <v>31</v>
      </c>
      <c r="V430" s="63"/>
      <c r="W430" s="60" t="s">
        <v>33</v>
      </c>
      <c r="X430" s="63"/>
      <c r="Y430" s="60" t="s">
        <v>34</v>
      </c>
      <c r="Z430" s="63"/>
      <c r="AA430" s="60" t="s">
        <v>35</v>
      </c>
      <c r="AB430" s="63"/>
      <c r="AC430" s="62" t="s">
        <v>32</v>
      </c>
      <c r="AD430" s="63"/>
    </row>
    <row r="431" spans="1:30">
      <c r="A431" s="46" t="s">
        <v>0</v>
      </c>
      <c r="B431" s="9" t="s">
        <v>4</v>
      </c>
      <c r="C431" s="10">
        <v>126</v>
      </c>
      <c r="D431" s="9" t="s">
        <v>4</v>
      </c>
      <c r="E431" s="10">
        <v>125</v>
      </c>
      <c r="F431" s="9" t="s">
        <v>4</v>
      </c>
      <c r="G431" s="10">
        <v>119</v>
      </c>
      <c r="H431" s="9" t="s">
        <v>4</v>
      </c>
      <c r="I431" s="10">
        <v>126</v>
      </c>
      <c r="J431" s="9" t="s">
        <v>4</v>
      </c>
      <c r="K431" s="10">
        <v>124</v>
      </c>
      <c r="L431" s="9" t="s">
        <v>4</v>
      </c>
      <c r="M431" s="10">
        <v>127</v>
      </c>
      <c r="N431" s="9" t="s">
        <v>4</v>
      </c>
      <c r="O431" s="10">
        <v>123</v>
      </c>
      <c r="Q431" s="64" t="s">
        <v>19</v>
      </c>
      <c r="R431" s="65"/>
      <c r="S431" s="64" t="s">
        <v>19</v>
      </c>
      <c r="T431" s="65"/>
      <c r="U431" s="64" t="s">
        <v>19</v>
      </c>
      <c r="V431" s="65"/>
      <c r="W431" s="64" t="s">
        <v>19</v>
      </c>
      <c r="X431" s="65"/>
      <c r="Y431" s="64" t="s">
        <v>19</v>
      </c>
      <c r="Z431" s="65"/>
      <c r="AA431" s="64" t="s">
        <v>19</v>
      </c>
      <c r="AB431" s="65"/>
      <c r="AC431" s="64" t="s">
        <v>19</v>
      </c>
      <c r="AD431" s="65"/>
    </row>
    <row r="432" spans="1:30">
      <c r="A432" s="47"/>
      <c r="B432" s="2" t="s">
        <v>5</v>
      </c>
      <c r="C432" s="3">
        <v>3</v>
      </c>
      <c r="D432" s="2" t="s">
        <v>5</v>
      </c>
      <c r="E432" s="3">
        <v>3</v>
      </c>
      <c r="F432" s="2" t="s">
        <v>5</v>
      </c>
      <c r="G432" s="3">
        <v>3</v>
      </c>
      <c r="H432" s="2" t="s">
        <v>5</v>
      </c>
      <c r="I432" s="3">
        <v>3</v>
      </c>
      <c r="J432" s="2" t="s">
        <v>5</v>
      </c>
      <c r="K432" s="3">
        <v>3</v>
      </c>
      <c r="L432" s="2" t="s">
        <v>5</v>
      </c>
      <c r="M432" s="3">
        <v>3</v>
      </c>
      <c r="N432" s="2" t="s">
        <v>5</v>
      </c>
      <c r="O432" s="3">
        <v>3</v>
      </c>
      <c r="Q432" s="21" t="s">
        <v>14</v>
      </c>
      <c r="R432" s="3">
        <f>AVERAGE(C433,C438,C443)</f>
        <v>60.333333333333336</v>
      </c>
      <c r="S432" s="21" t="s">
        <v>14</v>
      </c>
      <c r="T432" s="3">
        <f>AVERAGE(E433,E438,E443)</f>
        <v>81.333333333333329</v>
      </c>
      <c r="U432" s="21" t="s">
        <v>14</v>
      </c>
      <c r="V432" s="3">
        <f>AVERAGE(G433,G438,G443)</f>
        <v>83</v>
      </c>
      <c r="W432" s="21" t="s">
        <v>14</v>
      </c>
      <c r="X432" s="3">
        <f>AVERAGE(I433,I438,I443)</f>
        <v>58.333333333333336</v>
      </c>
      <c r="Y432" s="21" t="s">
        <v>14</v>
      </c>
      <c r="Z432" s="3">
        <f>AVERAGE(K433,K438,K443)</f>
        <v>54.333333333333336</v>
      </c>
      <c r="AA432" s="21" t="s">
        <v>14</v>
      </c>
      <c r="AB432" s="3">
        <f>AVERAGE(M433,M438,M443)</f>
        <v>89.333333333333329</v>
      </c>
      <c r="AC432" s="21" t="s">
        <v>14</v>
      </c>
      <c r="AD432" s="3">
        <f>AVERAGE(O433,O438,O443)</f>
        <v>118.66666666666667</v>
      </c>
    </row>
    <row r="433" spans="1:30">
      <c r="A433" s="47"/>
      <c r="B433" s="2" t="s">
        <v>15</v>
      </c>
      <c r="C433" s="3">
        <v>74</v>
      </c>
      <c r="D433" s="2" t="s">
        <v>15</v>
      </c>
      <c r="E433" s="3">
        <v>74</v>
      </c>
      <c r="F433" s="2" t="s">
        <v>15</v>
      </c>
      <c r="G433" s="3">
        <v>55</v>
      </c>
      <c r="H433" s="2" t="s">
        <v>15</v>
      </c>
      <c r="I433" s="3">
        <v>48</v>
      </c>
      <c r="J433" s="2" t="s">
        <v>15</v>
      </c>
      <c r="K433" s="3">
        <v>74</v>
      </c>
      <c r="L433" s="2" t="s">
        <v>15</v>
      </c>
      <c r="M433" s="3">
        <v>74</v>
      </c>
      <c r="N433" s="2" t="s">
        <v>15</v>
      </c>
      <c r="O433" s="3">
        <v>132</v>
      </c>
      <c r="Q433" s="21" t="s">
        <v>20</v>
      </c>
      <c r="R433" s="14">
        <f>STDEV(C433,C438,C443)</f>
        <v>13.05118130030125</v>
      </c>
      <c r="S433" s="21" t="s">
        <v>20</v>
      </c>
      <c r="T433" s="14">
        <f>STDEV(E433,E438,E443)</f>
        <v>11.015141094572231</v>
      </c>
      <c r="U433" s="21" t="s">
        <v>20</v>
      </c>
      <c r="V433" s="14">
        <f>STDEV(G433,G438,G443)</f>
        <v>24.433583445741231</v>
      </c>
      <c r="W433" s="21" t="s">
        <v>20</v>
      </c>
      <c r="X433" s="14">
        <f>STDEV(I433,I438,I443)</f>
        <v>10.016652800877798</v>
      </c>
      <c r="Y433" s="21" t="s">
        <v>20</v>
      </c>
      <c r="Z433" s="14">
        <f>STDEV(K433,K438,K443)</f>
        <v>17.214335111567134</v>
      </c>
      <c r="AA433" s="21" t="s">
        <v>20</v>
      </c>
      <c r="AB433" s="14">
        <f>STDEV(M433,M438,M443)</f>
        <v>13.613718571108114</v>
      </c>
      <c r="AC433" s="21" t="s">
        <v>20</v>
      </c>
      <c r="AD433" s="14">
        <f>STDEV(O433,O438,O443)</f>
        <v>16.653327995729025</v>
      </c>
    </row>
    <row r="434" spans="1:30">
      <c r="A434" s="47"/>
      <c r="B434" s="2" t="s">
        <v>16</v>
      </c>
      <c r="C434" s="3">
        <v>14.8012</v>
      </c>
      <c r="D434" s="2" t="s">
        <v>16</v>
      </c>
      <c r="E434" s="3">
        <v>19.5413</v>
      </c>
      <c r="F434" s="2" t="s">
        <v>16</v>
      </c>
      <c r="G434" s="3">
        <v>20.529399999999999</v>
      </c>
      <c r="H434" s="2" t="s">
        <v>16</v>
      </c>
      <c r="I434" s="3">
        <v>11.313499999999999</v>
      </c>
      <c r="J434" s="2" t="s">
        <v>16</v>
      </c>
      <c r="K434" s="3">
        <v>14.7003</v>
      </c>
      <c r="L434" s="2" t="s">
        <v>16</v>
      </c>
      <c r="M434" s="3">
        <v>24.222100000000001</v>
      </c>
      <c r="N434" s="2" t="s">
        <v>16</v>
      </c>
      <c r="O434" s="3">
        <v>35.280099999999997</v>
      </c>
      <c r="Q434" s="49" t="s">
        <v>16</v>
      </c>
      <c r="R434" s="50"/>
      <c r="S434" s="49" t="s">
        <v>16</v>
      </c>
      <c r="T434" s="50"/>
      <c r="U434" s="49" t="s">
        <v>16</v>
      </c>
      <c r="V434" s="50"/>
      <c r="W434" s="49" t="s">
        <v>16</v>
      </c>
      <c r="X434" s="50"/>
      <c r="Y434" s="49" t="s">
        <v>16</v>
      </c>
      <c r="Z434" s="50"/>
      <c r="AA434" s="49" t="s">
        <v>16</v>
      </c>
      <c r="AB434" s="50"/>
      <c r="AC434" s="49" t="s">
        <v>16</v>
      </c>
      <c r="AD434" s="50"/>
    </row>
    <row r="435" spans="1:30">
      <c r="A435" s="48"/>
      <c r="B435" s="2" t="s">
        <v>6</v>
      </c>
      <c r="C435" s="11">
        <f>C434/$O$434</f>
        <v>0.41953395823707984</v>
      </c>
      <c r="D435" s="2" t="s">
        <v>6</v>
      </c>
      <c r="E435" s="11">
        <f>E434/$O$434</f>
        <v>0.55389015337258118</v>
      </c>
      <c r="F435" s="2" t="s">
        <v>6</v>
      </c>
      <c r="G435" s="11">
        <f>G434/$O$434</f>
        <v>0.58189744360135032</v>
      </c>
      <c r="H435" s="2" t="s">
        <v>6</v>
      </c>
      <c r="I435" s="11">
        <f>I434/$O$434</f>
        <v>0.32067652869464658</v>
      </c>
      <c r="J435" s="2" t="s">
        <v>6</v>
      </c>
      <c r="K435" s="11">
        <f>K434/$O$434</f>
        <v>0.41667398901930552</v>
      </c>
      <c r="L435" s="2" t="s">
        <v>6</v>
      </c>
      <c r="M435" s="11">
        <f>M434/$O$434</f>
        <v>0.68656551427008439</v>
      </c>
      <c r="N435" s="2"/>
      <c r="O435" s="3"/>
      <c r="Q435" s="26" t="s">
        <v>14</v>
      </c>
      <c r="R435" s="3">
        <v>15.448</v>
      </c>
      <c r="S435" s="26" t="s">
        <v>14</v>
      </c>
      <c r="T435" s="3">
        <v>17.465</v>
      </c>
      <c r="U435" s="26" t="s">
        <v>14</v>
      </c>
      <c r="V435" s="3">
        <v>21.573</v>
      </c>
      <c r="W435" s="26" t="s">
        <v>14</v>
      </c>
      <c r="X435" s="3">
        <v>16.099</v>
      </c>
      <c r="Y435" s="26" t="s">
        <v>14</v>
      </c>
      <c r="Z435" s="3">
        <v>14.246</v>
      </c>
      <c r="AA435" s="26" t="s">
        <v>14</v>
      </c>
      <c r="AB435" s="3">
        <v>28.448</v>
      </c>
      <c r="AC435" s="26" t="s">
        <v>14</v>
      </c>
      <c r="AD435" s="3">
        <v>34.917000000000002</v>
      </c>
    </row>
    <row r="436" spans="1:30">
      <c r="A436" s="46" t="s">
        <v>2</v>
      </c>
      <c r="B436" s="2" t="s">
        <v>4</v>
      </c>
      <c r="C436" s="3">
        <v>143</v>
      </c>
      <c r="D436" s="2" t="s">
        <v>4</v>
      </c>
      <c r="E436" s="3">
        <v>120</v>
      </c>
      <c r="F436" s="2" t="s">
        <v>4</v>
      </c>
      <c r="G436" s="3">
        <v>130</v>
      </c>
      <c r="H436" s="2" t="s">
        <v>4</v>
      </c>
      <c r="I436" s="3">
        <v>128</v>
      </c>
      <c r="J436" s="2" t="s">
        <v>4</v>
      </c>
      <c r="K436" s="3">
        <v>132</v>
      </c>
      <c r="L436" s="2" t="s">
        <v>4</v>
      </c>
      <c r="M436" s="3">
        <v>123</v>
      </c>
      <c r="N436" s="2" t="s">
        <v>4</v>
      </c>
      <c r="O436" s="3">
        <v>117</v>
      </c>
      <c r="Q436" s="26" t="s">
        <v>17</v>
      </c>
      <c r="R436" s="3">
        <v>12.874000000000001</v>
      </c>
      <c r="S436" s="26" t="s">
        <v>17</v>
      </c>
      <c r="T436" s="3">
        <v>10.278</v>
      </c>
      <c r="U436" s="26" t="s">
        <v>17</v>
      </c>
      <c r="V436" s="3">
        <v>16.196000000000002</v>
      </c>
      <c r="W436" s="26" t="s">
        <v>17</v>
      </c>
      <c r="X436" s="3">
        <v>11.314</v>
      </c>
      <c r="Y436" s="26" t="s">
        <v>17</v>
      </c>
      <c r="Z436" s="3">
        <v>11.798</v>
      </c>
      <c r="AA436" s="26" t="s">
        <v>17</v>
      </c>
      <c r="AB436" s="3">
        <v>19.309000000000001</v>
      </c>
      <c r="AC436" s="26" t="s">
        <v>17</v>
      </c>
      <c r="AD436" s="3">
        <v>32.777999999999999</v>
      </c>
    </row>
    <row r="437" spans="1:30">
      <c r="A437" s="47"/>
      <c r="B437" s="2" t="s">
        <v>5</v>
      </c>
      <c r="C437" s="3">
        <v>3</v>
      </c>
      <c r="D437" s="2" t="s">
        <v>5</v>
      </c>
      <c r="E437" s="3">
        <v>3</v>
      </c>
      <c r="F437" s="2" t="s">
        <v>5</v>
      </c>
      <c r="G437" s="3">
        <v>3</v>
      </c>
      <c r="H437" s="2" t="s">
        <v>5</v>
      </c>
      <c r="I437" s="3">
        <v>3</v>
      </c>
      <c r="J437" s="2" t="s">
        <v>5</v>
      </c>
      <c r="K437" s="3">
        <v>3</v>
      </c>
      <c r="L437" s="2" t="s">
        <v>5</v>
      </c>
      <c r="M437" s="3">
        <v>3</v>
      </c>
      <c r="N437" s="2" t="s">
        <v>5</v>
      </c>
      <c r="O437" s="3">
        <v>3</v>
      </c>
      <c r="Q437" s="26" t="s">
        <v>18</v>
      </c>
      <c r="R437" s="3">
        <v>18.670000000000002</v>
      </c>
      <c r="S437" s="26" t="s">
        <v>18</v>
      </c>
      <c r="T437" s="3">
        <v>22.577000000000002</v>
      </c>
      <c r="U437" s="26" t="s">
        <v>18</v>
      </c>
      <c r="V437" s="3">
        <v>27.887</v>
      </c>
      <c r="W437" s="26" t="s">
        <v>18</v>
      </c>
      <c r="X437" s="3">
        <v>19.114000000000001</v>
      </c>
      <c r="Y437" s="26" t="s">
        <v>18</v>
      </c>
      <c r="Z437" s="3">
        <v>16.238</v>
      </c>
      <c r="AA437" s="26" t="s">
        <v>18</v>
      </c>
      <c r="AB437" s="3">
        <v>41.841000000000001</v>
      </c>
      <c r="AC437" s="26" t="s">
        <v>18</v>
      </c>
      <c r="AD437" s="3">
        <v>36.692</v>
      </c>
    </row>
    <row r="438" spans="1:30">
      <c r="A438" s="47"/>
      <c r="B438" s="2" t="s">
        <v>15</v>
      </c>
      <c r="C438" s="3">
        <v>48</v>
      </c>
      <c r="D438" s="2" t="s">
        <v>15</v>
      </c>
      <c r="E438" s="3">
        <v>94</v>
      </c>
      <c r="F438" s="2" t="s">
        <v>15</v>
      </c>
      <c r="G438" s="3">
        <v>94</v>
      </c>
      <c r="H438" s="2" t="s">
        <v>15</v>
      </c>
      <c r="I438" s="3">
        <v>68</v>
      </c>
      <c r="J438" s="2" t="s">
        <v>15</v>
      </c>
      <c r="K438" s="3">
        <v>42</v>
      </c>
      <c r="L438" s="2" t="s">
        <v>15</v>
      </c>
      <c r="M438" s="3">
        <v>94</v>
      </c>
      <c r="N438" s="2" t="s">
        <v>15</v>
      </c>
      <c r="O438" s="3">
        <v>100</v>
      </c>
      <c r="Q438" s="26" t="s">
        <v>24</v>
      </c>
      <c r="R438" s="3">
        <f>R437-R436</f>
        <v>5.7960000000000012</v>
      </c>
      <c r="S438" s="26" t="s">
        <v>24</v>
      </c>
      <c r="T438" s="3">
        <f>T437-T436</f>
        <v>12.299000000000001</v>
      </c>
      <c r="U438" s="26" t="s">
        <v>24</v>
      </c>
      <c r="V438" s="3">
        <f>V437-V436</f>
        <v>11.690999999999999</v>
      </c>
      <c r="W438" s="26" t="s">
        <v>24</v>
      </c>
      <c r="X438" s="3">
        <f>X437-X436</f>
        <v>7.8000000000000007</v>
      </c>
      <c r="Y438" s="26" t="s">
        <v>24</v>
      </c>
      <c r="Z438" s="3">
        <f>Z437-Z436</f>
        <v>4.4399999999999995</v>
      </c>
      <c r="AA438" s="26" t="s">
        <v>24</v>
      </c>
      <c r="AB438" s="3">
        <f>AB437-AB436</f>
        <v>22.532</v>
      </c>
      <c r="AC438" s="26" t="s">
        <v>24</v>
      </c>
      <c r="AD438" s="3">
        <f>AD437-AD436</f>
        <v>3.9140000000000015</v>
      </c>
    </row>
    <row r="439" spans="1:30">
      <c r="A439" s="47"/>
      <c r="B439" s="2" t="s">
        <v>16</v>
      </c>
      <c r="C439" s="3">
        <v>18.670200000000001</v>
      </c>
      <c r="D439" s="2" t="s">
        <v>16</v>
      </c>
      <c r="E439" s="3">
        <v>22.576699999999999</v>
      </c>
      <c r="F439" s="2" t="s">
        <v>16</v>
      </c>
      <c r="G439" s="3">
        <v>27.8873</v>
      </c>
      <c r="H439" s="2" t="s">
        <v>16</v>
      </c>
      <c r="I439" s="3">
        <v>19.113600000000002</v>
      </c>
      <c r="J439" s="2" t="s">
        <v>16</v>
      </c>
      <c r="K439" s="3">
        <v>16.238099999999999</v>
      </c>
      <c r="L439" s="2" t="s">
        <v>16</v>
      </c>
      <c r="M439" s="3">
        <v>41.814300000000003</v>
      </c>
      <c r="N439" s="2" t="s">
        <v>16</v>
      </c>
      <c r="O439" s="3">
        <v>36.691800000000001</v>
      </c>
      <c r="Q439" s="49" t="s">
        <v>1</v>
      </c>
      <c r="R439" s="50"/>
      <c r="S439" s="49" t="s">
        <v>1</v>
      </c>
      <c r="T439" s="50"/>
      <c r="U439" s="49" t="s">
        <v>1</v>
      </c>
      <c r="V439" s="50"/>
      <c r="W439" s="49" t="s">
        <v>1</v>
      </c>
      <c r="X439" s="50"/>
      <c r="Y439" s="49" t="s">
        <v>1</v>
      </c>
      <c r="Z439" s="50"/>
      <c r="AA439" s="49" t="s">
        <v>1</v>
      </c>
      <c r="AB439" s="50"/>
      <c r="AC439" s="51"/>
      <c r="AD439" s="94"/>
    </row>
    <row r="440" spans="1:30">
      <c r="A440" s="48"/>
      <c r="B440" s="2" t="s">
        <v>6</v>
      </c>
      <c r="C440" s="11">
        <f>C439/$O$439</f>
        <v>0.50883848707340606</v>
      </c>
      <c r="D440" s="2" t="s">
        <v>6</v>
      </c>
      <c r="E440" s="11">
        <f>E439/$O$439</f>
        <v>0.6153064172376389</v>
      </c>
      <c r="F440" s="2" t="s">
        <v>6</v>
      </c>
      <c r="G440" s="11">
        <f>G439/$O$439</f>
        <v>0.76004175319826228</v>
      </c>
      <c r="H440" s="2" t="s">
        <v>6</v>
      </c>
      <c r="I440" s="11">
        <f>I439/$O$439</f>
        <v>0.52092293100910836</v>
      </c>
      <c r="J440" s="2" t="s">
        <v>6</v>
      </c>
      <c r="K440" s="11">
        <f>K439/$O$439</f>
        <v>0.44255392212974015</v>
      </c>
      <c r="L440" s="2" t="s">
        <v>6</v>
      </c>
      <c r="M440" s="11">
        <f>M439/$O$439</f>
        <v>1.1396088499337726</v>
      </c>
      <c r="N440" s="2"/>
      <c r="O440" s="3"/>
      <c r="Q440" s="21" t="s">
        <v>14</v>
      </c>
      <c r="R440" s="11">
        <f>AVERAGE(C435,C440,C445)</f>
        <v>0.44037957144686612</v>
      </c>
      <c r="S440" s="21" t="s">
        <v>14</v>
      </c>
      <c r="T440" s="11">
        <f>AVERAGE(E435,E440,E445)</f>
        <v>0.49425975526427252</v>
      </c>
      <c r="U440" s="21" t="s">
        <v>14</v>
      </c>
      <c r="V440" s="11">
        <f>AVERAGE(G435,G440,G445)</f>
        <v>0.61201900777476992</v>
      </c>
      <c r="W440" s="21" t="s">
        <v>14</v>
      </c>
      <c r="X440" s="11">
        <f>AVERAGE(I435,I440,I445)</f>
        <v>0.46227543186492531</v>
      </c>
      <c r="Y440" s="21" t="s">
        <v>14</v>
      </c>
      <c r="Z440" s="11">
        <f>AVERAGE(K435,K440,K445)</f>
        <v>0.40639486269571418</v>
      </c>
      <c r="AA440" s="21" t="s">
        <v>14</v>
      </c>
      <c r="AB440" s="11">
        <f>AVERAGE(M435,M440,M445)</f>
        <v>0.8050870746306843</v>
      </c>
      <c r="AC440" s="53"/>
      <c r="AD440" s="95"/>
    </row>
    <row r="441" spans="1:30">
      <c r="A441" s="46" t="s">
        <v>3</v>
      </c>
      <c r="B441" s="2" t="s">
        <v>4</v>
      </c>
      <c r="C441" s="10">
        <v>110</v>
      </c>
      <c r="D441" s="2" t="s">
        <v>4</v>
      </c>
      <c r="E441" s="3">
        <v>115</v>
      </c>
      <c r="F441" s="2" t="s">
        <v>4</v>
      </c>
      <c r="G441" s="3">
        <v>123</v>
      </c>
      <c r="H441" s="2" t="s">
        <v>4</v>
      </c>
      <c r="I441" s="3">
        <v>116</v>
      </c>
      <c r="J441" s="2" t="s">
        <v>4</v>
      </c>
      <c r="K441" s="3">
        <v>119</v>
      </c>
      <c r="L441" s="2" t="s">
        <v>4</v>
      </c>
      <c r="M441" s="3">
        <v>117</v>
      </c>
      <c r="N441" s="2" t="s">
        <v>4</v>
      </c>
      <c r="O441" s="3">
        <v>101</v>
      </c>
      <c r="Q441" s="21" t="s">
        <v>20</v>
      </c>
      <c r="R441" s="3">
        <f>STDEV(C435,C440,C445)</f>
        <v>6.077906418283778E-2</v>
      </c>
      <c r="S441" s="21" t="s">
        <v>20</v>
      </c>
      <c r="T441" s="3">
        <f>STDEV(E435,E440,E445)</f>
        <v>0.15945575999819961</v>
      </c>
      <c r="U441" s="21" t="s">
        <v>20</v>
      </c>
      <c r="V441" s="3">
        <f>STDEV(G435,G440,G445)</f>
        <v>0.13549673488893343</v>
      </c>
      <c r="W441" s="21" t="s">
        <v>20</v>
      </c>
      <c r="X441" s="3">
        <f>STDEV(I435,I440,I445)</f>
        <v>0.123228880472058</v>
      </c>
      <c r="Y441" s="21" t="s">
        <v>20</v>
      </c>
      <c r="Z441" s="3">
        <f>STDEV(K435,K440,K445)</f>
        <v>4.2247148504891717E-2</v>
      </c>
      <c r="AA441" s="21" t="s">
        <v>20</v>
      </c>
      <c r="AB441" s="3">
        <f>STDEV(M435,M440,M445)</f>
        <v>0.29377565528600386</v>
      </c>
      <c r="AC441" s="53"/>
      <c r="AD441" s="95"/>
    </row>
    <row r="442" spans="1:30" ht="17" thickBot="1">
      <c r="A442" s="47"/>
      <c r="B442" s="2" t="s">
        <v>5</v>
      </c>
      <c r="C442" s="14">
        <v>3</v>
      </c>
      <c r="D442" s="2" t="s">
        <v>5</v>
      </c>
      <c r="E442" s="14">
        <v>3</v>
      </c>
      <c r="F442" s="2" t="s">
        <v>5</v>
      </c>
      <c r="G442" s="14">
        <v>3</v>
      </c>
      <c r="H442" s="2" t="s">
        <v>5</v>
      </c>
      <c r="I442" s="14">
        <v>3</v>
      </c>
      <c r="J442" s="2" t="s">
        <v>5</v>
      </c>
      <c r="K442" s="14">
        <v>3</v>
      </c>
      <c r="L442" s="2" t="s">
        <v>5</v>
      </c>
      <c r="M442" s="14">
        <v>3</v>
      </c>
      <c r="N442" s="2" t="s">
        <v>5</v>
      </c>
      <c r="O442" s="14">
        <v>3</v>
      </c>
      <c r="Q442" s="19" t="s">
        <v>23</v>
      </c>
      <c r="R442" s="20">
        <v>3.9100000000000003E-3</v>
      </c>
      <c r="S442" s="19" t="s">
        <v>23</v>
      </c>
      <c r="T442" s="20">
        <v>3.1600000000000003E-2</v>
      </c>
      <c r="U442" s="19" t="s">
        <v>23</v>
      </c>
      <c r="V442" s="20">
        <v>3.8300000000000001E-2</v>
      </c>
      <c r="W442" s="19" t="s">
        <v>23</v>
      </c>
      <c r="X442" s="20">
        <v>1.77E-2</v>
      </c>
      <c r="Y442" s="19" t="s">
        <v>23</v>
      </c>
      <c r="Z442" s="20">
        <v>1.6800000000000001E-3</v>
      </c>
      <c r="AA442" s="19" t="s">
        <v>23</v>
      </c>
      <c r="AB442" s="20">
        <v>0.36899999999999999</v>
      </c>
      <c r="AC442" s="55"/>
      <c r="AD442" s="96"/>
    </row>
    <row r="443" spans="1:30">
      <c r="A443" s="47"/>
      <c r="B443" s="2" t="s">
        <v>15</v>
      </c>
      <c r="C443" s="24">
        <v>59</v>
      </c>
      <c r="D443" s="2" t="s">
        <v>15</v>
      </c>
      <c r="E443" s="24">
        <v>76</v>
      </c>
      <c r="F443" s="2" t="s">
        <v>15</v>
      </c>
      <c r="G443" s="24">
        <v>100</v>
      </c>
      <c r="H443" s="2" t="s">
        <v>15</v>
      </c>
      <c r="I443" s="24">
        <v>59</v>
      </c>
      <c r="J443" s="2" t="s">
        <v>15</v>
      </c>
      <c r="K443" s="24">
        <v>47</v>
      </c>
      <c r="L443" s="2" t="s">
        <v>15</v>
      </c>
      <c r="M443" s="24">
        <v>100</v>
      </c>
      <c r="N443" s="2" t="s">
        <v>15</v>
      </c>
      <c r="O443" s="24">
        <v>124</v>
      </c>
    </row>
    <row r="444" spans="1:30">
      <c r="A444" s="47"/>
      <c r="B444" s="2" t="s">
        <v>16</v>
      </c>
      <c r="C444" s="3">
        <v>12.873699999999999</v>
      </c>
      <c r="D444" s="2" t="s">
        <v>16</v>
      </c>
      <c r="E444" s="3">
        <v>10.2783</v>
      </c>
      <c r="F444" s="2" t="s">
        <v>16</v>
      </c>
      <c r="G444" s="3">
        <v>16.195699999999999</v>
      </c>
      <c r="H444" s="2" t="s">
        <v>16</v>
      </c>
      <c r="I444" s="3">
        <v>17.870899999999999</v>
      </c>
      <c r="J444" s="2" t="s">
        <v>16</v>
      </c>
      <c r="K444" s="3">
        <v>11.798299999999999</v>
      </c>
      <c r="L444" s="2" t="s">
        <v>16</v>
      </c>
      <c r="M444" s="3">
        <v>19.308499999999999</v>
      </c>
      <c r="N444" s="2" t="s">
        <v>16</v>
      </c>
      <c r="O444" s="3">
        <v>32.777000000000001</v>
      </c>
    </row>
    <row r="445" spans="1:30">
      <c r="A445" s="48"/>
      <c r="B445" s="2" t="s">
        <v>6</v>
      </c>
      <c r="C445" s="11">
        <f>C444/$O$444</f>
        <v>0.39276626903011252</v>
      </c>
      <c r="D445" s="2" t="s">
        <v>6</v>
      </c>
      <c r="E445" s="11">
        <f>E444/$O$444</f>
        <v>0.31358269518259752</v>
      </c>
      <c r="F445" s="2" t="s">
        <v>6</v>
      </c>
      <c r="G445" s="11">
        <f>G444/$O$444</f>
        <v>0.49411782652469716</v>
      </c>
      <c r="H445" s="2" t="s">
        <v>6</v>
      </c>
      <c r="I445" s="11">
        <f>I444/$O$444</f>
        <v>0.54522683589102106</v>
      </c>
      <c r="J445" s="2" t="s">
        <v>6</v>
      </c>
      <c r="K445" s="11">
        <f>K444/$O$444</f>
        <v>0.3599566769380968</v>
      </c>
      <c r="L445" s="2" t="s">
        <v>6</v>
      </c>
      <c r="M445" s="11">
        <f>M444/$O$444</f>
        <v>0.58908685968819596</v>
      </c>
      <c r="N445" s="2"/>
      <c r="O445" s="3"/>
    </row>
    <row r="447" spans="1:30" ht="17" thickBot="1"/>
    <row r="448" spans="1:30" ht="19" thickBot="1">
      <c r="A448" s="69" t="s">
        <v>52</v>
      </c>
      <c r="B448" s="70"/>
    </row>
    <row r="449" spans="1:14" ht="19" thickBot="1">
      <c r="A449" s="71" t="s">
        <v>38</v>
      </c>
      <c r="B449" s="72"/>
      <c r="C449" s="73"/>
      <c r="D449" s="73"/>
      <c r="E449" s="73"/>
      <c r="F449" s="73"/>
      <c r="G449" s="73"/>
      <c r="H449" s="73"/>
      <c r="I449" s="73"/>
      <c r="J449" s="74"/>
    </row>
    <row r="450" spans="1:14" ht="19" thickBot="1">
      <c r="A450" s="8"/>
      <c r="B450" s="8"/>
      <c r="C450" s="8"/>
      <c r="D450" s="8"/>
      <c r="E450" s="8"/>
      <c r="F450" s="8"/>
    </row>
    <row r="451" spans="1:14" ht="17" thickBot="1">
      <c r="A451" s="75" t="s">
        <v>7</v>
      </c>
      <c r="B451" s="76"/>
      <c r="C451" s="76"/>
      <c r="D451" s="76"/>
      <c r="E451" s="76"/>
      <c r="F451" s="76"/>
      <c r="G451" s="77"/>
      <c r="H451" s="29"/>
      <c r="I451" s="79" t="s">
        <v>21</v>
      </c>
      <c r="J451" s="80"/>
      <c r="K451" s="80"/>
      <c r="L451" s="80"/>
      <c r="M451" s="80"/>
      <c r="N451" s="81"/>
    </row>
    <row r="452" spans="1:14" ht="17" thickBot="1">
      <c r="A452" s="13"/>
      <c r="B452" s="78" t="s">
        <v>39</v>
      </c>
      <c r="C452" s="59"/>
      <c r="D452" s="78" t="s">
        <v>41</v>
      </c>
      <c r="E452" s="59"/>
      <c r="F452" s="62" t="s">
        <v>32</v>
      </c>
      <c r="G452" s="63"/>
      <c r="H452" s="4"/>
      <c r="I452" s="58" t="s">
        <v>39</v>
      </c>
      <c r="J452" s="59"/>
      <c r="K452" s="58" t="s">
        <v>41</v>
      </c>
      <c r="L452" s="59"/>
      <c r="M452" s="87" t="s">
        <v>32</v>
      </c>
      <c r="N452" s="88"/>
    </row>
    <row r="453" spans="1:14">
      <c r="A453" s="46" t="s">
        <v>0</v>
      </c>
      <c r="B453" s="9" t="s">
        <v>4</v>
      </c>
      <c r="C453" s="10">
        <v>85</v>
      </c>
      <c r="D453" s="9" t="s">
        <v>4</v>
      </c>
      <c r="E453" s="10">
        <v>109</v>
      </c>
      <c r="F453" s="9" t="s">
        <v>4</v>
      </c>
      <c r="G453" s="10">
        <v>106</v>
      </c>
      <c r="H453" s="4"/>
      <c r="I453" s="64" t="s">
        <v>19</v>
      </c>
      <c r="J453" s="65"/>
      <c r="K453" s="64" t="s">
        <v>19</v>
      </c>
      <c r="L453" s="65"/>
      <c r="M453" s="66" t="s">
        <v>19</v>
      </c>
      <c r="N453" s="67"/>
    </row>
    <row r="454" spans="1:14">
      <c r="A454" s="47"/>
      <c r="B454" s="2" t="s">
        <v>5</v>
      </c>
      <c r="C454" s="3">
        <v>3</v>
      </c>
      <c r="D454" s="2" t="s">
        <v>5</v>
      </c>
      <c r="E454" s="3">
        <v>3</v>
      </c>
      <c r="F454" s="2" t="s">
        <v>5</v>
      </c>
      <c r="G454" s="3">
        <v>3</v>
      </c>
      <c r="H454" s="4"/>
      <c r="I454" s="16" t="s">
        <v>14</v>
      </c>
      <c r="J454" s="3">
        <f>AVERAGE(C455,C460,C465,C470)</f>
        <v>156.5</v>
      </c>
      <c r="K454" s="16" t="s">
        <v>14</v>
      </c>
      <c r="L454" s="3">
        <f>AVERAGE(E455,E460,E465)</f>
        <v>175.33333333333334</v>
      </c>
      <c r="M454" s="16" t="s">
        <v>14</v>
      </c>
      <c r="N454" s="3">
        <f>AVERAGE(G455,G460,G465,G470)</f>
        <v>157.25</v>
      </c>
    </row>
    <row r="455" spans="1:14">
      <c r="A455" s="47"/>
      <c r="B455" s="2" t="s">
        <v>15</v>
      </c>
      <c r="C455" s="3">
        <v>147</v>
      </c>
      <c r="D455" s="2" t="s">
        <v>15</v>
      </c>
      <c r="E455" s="3">
        <v>168</v>
      </c>
      <c r="F455" s="2" t="s">
        <v>15</v>
      </c>
      <c r="G455" s="3">
        <v>168</v>
      </c>
      <c r="H455" s="4"/>
      <c r="I455" s="28" t="s">
        <v>20</v>
      </c>
      <c r="J455" s="14">
        <f>STDEV(C455,C460,C465,C470)</f>
        <v>12.179217270963408</v>
      </c>
      <c r="K455" s="28" t="s">
        <v>20</v>
      </c>
      <c r="L455" s="14">
        <f>STDEV(E455,E460,E465)</f>
        <v>14.46835627614047</v>
      </c>
      <c r="M455" s="16" t="s">
        <v>20</v>
      </c>
      <c r="N455" s="14">
        <f>STDEV(G455,G460,G465,G470)</f>
        <v>20.1886932051912</v>
      </c>
    </row>
    <row r="456" spans="1:14">
      <c r="A456" s="47"/>
      <c r="B456" s="2" t="s">
        <v>16</v>
      </c>
      <c r="C456" s="3">
        <v>87.161500000000004</v>
      </c>
      <c r="D456" s="2" t="s">
        <v>16</v>
      </c>
      <c r="E456" s="3">
        <v>108.1588</v>
      </c>
      <c r="F456" s="2" t="s">
        <v>16</v>
      </c>
      <c r="G456" s="3">
        <v>108.3372</v>
      </c>
      <c r="H456" s="4"/>
      <c r="I456" s="49" t="s">
        <v>16</v>
      </c>
      <c r="J456" s="50"/>
      <c r="K456" s="49" t="s">
        <v>16</v>
      </c>
      <c r="L456" s="50"/>
      <c r="M456" s="68" t="s">
        <v>16</v>
      </c>
      <c r="N456" s="50"/>
    </row>
    <row r="457" spans="1:14">
      <c r="A457" s="48"/>
      <c r="B457" s="2" t="s">
        <v>6</v>
      </c>
      <c r="C457" s="11">
        <f>C456/G456</f>
        <v>0.80453897645499428</v>
      </c>
      <c r="D457" s="2" t="s">
        <v>6</v>
      </c>
      <c r="E457" s="11">
        <f>E456/G456</f>
        <v>0.99835328954412705</v>
      </c>
      <c r="F457" s="2"/>
      <c r="G457" s="3"/>
      <c r="H457" s="4"/>
      <c r="I457" s="17" t="s">
        <v>14</v>
      </c>
      <c r="J457" s="3">
        <v>87.525999999999996</v>
      </c>
      <c r="K457" s="17" t="s">
        <v>14</v>
      </c>
      <c r="L457" s="3">
        <v>106.43300000000001</v>
      </c>
      <c r="M457" s="17" t="s">
        <v>14</v>
      </c>
      <c r="N457" s="3">
        <v>104.099</v>
      </c>
    </row>
    <row r="458" spans="1:14">
      <c r="A458" s="46" t="s">
        <v>2</v>
      </c>
      <c r="B458" s="2" t="s">
        <v>4</v>
      </c>
      <c r="C458" s="10">
        <v>94</v>
      </c>
      <c r="D458" s="2" t="s">
        <v>4</v>
      </c>
      <c r="E458" s="10">
        <v>95</v>
      </c>
      <c r="F458" s="2" t="s">
        <v>4</v>
      </c>
      <c r="G458" s="3">
        <v>91</v>
      </c>
      <c r="H458" s="4"/>
      <c r="I458" s="17" t="s">
        <v>17</v>
      </c>
      <c r="J458" s="3">
        <v>78.986000000000004</v>
      </c>
      <c r="K458" s="17" t="s">
        <v>17</v>
      </c>
      <c r="L458" s="3">
        <v>89.68</v>
      </c>
      <c r="M458" s="17" t="s">
        <v>17</v>
      </c>
      <c r="N458" s="3">
        <v>86.747</v>
      </c>
    </row>
    <row r="459" spans="1:14">
      <c r="A459" s="47"/>
      <c r="B459" s="2" t="s">
        <v>5</v>
      </c>
      <c r="C459" s="14">
        <v>3</v>
      </c>
      <c r="D459" s="2" t="s">
        <v>5</v>
      </c>
      <c r="E459" s="14">
        <v>3</v>
      </c>
      <c r="F459" s="2" t="s">
        <v>5</v>
      </c>
      <c r="G459" s="14">
        <v>3</v>
      </c>
      <c r="H459" s="4"/>
      <c r="I459" s="17" t="s">
        <v>18</v>
      </c>
      <c r="J459" s="3">
        <v>99.605000000000004</v>
      </c>
      <c r="K459" s="17" t="s">
        <v>18</v>
      </c>
      <c r="L459" s="3">
        <v>121.462</v>
      </c>
      <c r="M459" s="17" t="s">
        <v>18</v>
      </c>
      <c r="N459" s="3">
        <v>122.70099999999999</v>
      </c>
    </row>
    <row r="460" spans="1:14">
      <c r="A460" s="47"/>
      <c r="B460" s="2" t="s">
        <v>15</v>
      </c>
      <c r="C460" s="24">
        <v>166</v>
      </c>
      <c r="D460" s="2" t="s">
        <v>15</v>
      </c>
      <c r="E460" s="24">
        <v>166</v>
      </c>
      <c r="F460" s="2" t="s">
        <v>15</v>
      </c>
      <c r="G460" s="24">
        <v>166</v>
      </c>
      <c r="H460" s="4"/>
      <c r="I460" s="17" t="s">
        <v>24</v>
      </c>
      <c r="J460" s="3">
        <f>J459-J458</f>
        <v>20.619</v>
      </c>
      <c r="K460" s="17" t="s">
        <v>24</v>
      </c>
      <c r="L460" s="3">
        <f>L459-L458</f>
        <v>31.781999999999996</v>
      </c>
      <c r="M460" s="17" t="s">
        <v>24</v>
      </c>
      <c r="N460" s="3">
        <f>N459-N458</f>
        <v>35.953999999999994</v>
      </c>
    </row>
    <row r="461" spans="1:14">
      <c r="A461" s="47"/>
      <c r="B461" s="2" t="s">
        <v>16</v>
      </c>
      <c r="C461" s="25">
        <v>103.75279999999999</v>
      </c>
      <c r="D461" s="2" t="s">
        <v>16</v>
      </c>
      <c r="E461" s="25">
        <v>121.4619</v>
      </c>
      <c r="F461" s="2" t="s">
        <v>16</v>
      </c>
      <c r="G461" s="10">
        <v>127.49679999999999</v>
      </c>
      <c r="H461" s="15"/>
      <c r="I461" s="49" t="s">
        <v>1</v>
      </c>
      <c r="J461" s="50"/>
      <c r="K461" s="49" t="s">
        <v>1</v>
      </c>
      <c r="L461" s="50"/>
      <c r="M461" s="51"/>
      <c r="N461" s="52"/>
    </row>
    <row r="462" spans="1:14">
      <c r="A462" s="48"/>
      <c r="B462" s="2" t="s">
        <v>6</v>
      </c>
      <c r="C462" s="3">
        <f>C461/G461</f>
        <v>0.81376787495843028</v>
      </c>
      <c r="D462" s="2" t="s">
        <v>6</v>
      </c>
      <c r="E462" s="3">
        <f>E461/G461</f>
        <v>0.95266626299640467</v>
      </c>
      <c r="F462" s="2"/>
      <c r="G462" s="3"/>
      <c r="H462" s="4"/>
      <c r="I462" s="16" t="s">
        <v>14</v>
      </c>
      <c r="J462" s="11">
        <f>AVERAGE(C457,C462,C467,C472)</f>
        <v>0.84864569796712241</v>
      </c>
      <c r="K462" s="16" t="s">
        <v>14</v>
      </c>
      <c r="L462" s="11">
        <f>AVERAGE(E457,E462,E467)</f>
        <v>0.95742217532277729</v>
      </c>
      <c r="M462" s="53"/>
      <c r="N462" s="54"/>
    </row>
    <row r="463" spans="1:14">
      <c r="A463" s="46" t="s">
        <v>3</v>
      </c>
      <c r="B463" s="2" t="s">
        <v>4</v>
      </c>
      <c r="C463" s="10">
        <v>109</v>
      </c>
      <c r="D463" s="2" t="s">
        <v>4</v>
      </c>
      <c r="E463" s="10">
        <v>98</v>
      </c>
      <c r="F463" s="2" t="s">
        <v>4</v>
      </c>
      <c r="G463" s="3">
        <v>86</v>
      </c>
      <c r="H463" s="4"/>
      <c r="I463" s="21" t="s">
        <v>20</v>
      </c>
      <c r="J463" s="3">
        <f>STDEV(C457,C462,C467,C472)</f>
        <v>8.1765718899253742E-2</v>
      </c>
      <c r="K463" s="21" t="s">
        <v>20</v>
      </c>
      <c r="L463" s="3">
        <f>STDEV(E457,E462,E467)</f>
        <v>3.8772542124547789E-2</v>
      </c>
      <c r="M463" s="53"/>
      <c r="N463" s="54"/>
    </row>
    <row r="464" spans="1:14" ht="17" thickBot="1">
      <c r="A464" s="47"/>
      <c r="B464" s="2" t="s">
        <v>5</v>
      </c>
      <c r="C464" s="14">
        <v>3</v>
      </c>
      <c r="D464" s="2" t="s">
        <v>5</v>
      </c>
      <c r="E464" s="14">
        <v>3</v>
      </c>
      <c r="F464" s="2" t="s">
        <v>5</v>
      </c>
      <c r="G464" s="14">
        <v>3</v>
      </c>
      <c r="H464" s="6"/>
      <c r="I464" s="19" t="s">
        <v>23</v>
      </c>
      <c r="J464" s="20">
        <v>3.4200000000000001E-2</v>
      </c>
      <c r="K464" s="19" t="s">
        <v>23</v>
      </c>
      <c r="L464" s="20">
        <v>0.19800000000000001</v>
      </c>
      <c r="M464" s="55"/>
      <c r="N464" s="56"/>
    </row>
    <row r="465" spans="1:14">
      <c r="A465" s="47"/>
      <c r="B465" s="2" t="s">
        <v>15</v>
      </c>
      <c r="C465" s="24">
        <v>168</v>
      </c>
      <c r="D465" s="2" t="s">
        <v>15</v>
      </c>
      <c r="E465" s="24">
        <v>192</v>
      </c>
      <c r="F465" s="2" t="s">
        <v>15</v>
      </c>
      <c r="G465" s="24">
        <v>168</v>
      </c>
      <c r="H465" s="6"/>
    </row>
    <row r="466" spans="1:14">
      <c r="A466" s="47"/>
      <c r="B466" s="2" t="s">
        <v>16</v>
      </c>
      <c r="C466" s="25">
        <v>78.377700000000004</v>
      </c>
      <c r="D466" s="2" t="s">
        <v>16</v>
      </c>
      <c r="E466" s="25">
        <v>89.6798</v>
      </c>
      <c r="F466" s="2" t="s">
        <v>16</v>
      </c>
      <c r="G466" s="10">
        <v>97.346100000000007</v>
      </c>
      <c r="H466" s="6"/>
    </row>
    <row r="467" spans="1:14">
      <c r="A467" s="48"/>
      <c r="B467" s="42" t="s">
        <v>6</v>
      </c>
      <c r="C467" s="14">
        <f>C466/G466</f>
        <v>0.80514473615275806</v>
      </c>
      <c r="D467" s="42" t="s">
        <v>6</v>
      </c>
      <c r="E467" s="14">
        <f>E466/G466</f>
        <v>0.92124697342780038</v>
      </c>
      <c r="F467" s="42"/>
      <c r="G467" s="14"/>
      <c r="H467" s="6"/>
    </row>
    <row r="468" spans="1:14">
      <c r="A468" s="91" t="s">
        <v>8</v>
      </c>
      <c r="B468" s="43" t="s">
        <v>4</v>
      </c>
      <c r="C468" s="24">
        <v>48</v>
      </c>
      <c r="D468" s="44" t="s">
        <v>4</v>
      </c>
      <c r="E468" s="24"/>
      <c r="F468" s="44" t="s">
        <v>4</v>
      </c>
      <c r="G468" s="24">
        <v>46</v>
      </c>
    </row>
    <row r="469" spans="1:14">
      <c r="A469" s="92"/>
      <c r="B469" s="43" t="s">
        <v>5</v>
      </c>
      <c r="C469" s="24">
        <v>2</v>
      </c>
      <c r="D469" s="44" t="s">
        <v>5</v>
      </c>
      <c r="E469" s="24"/>
      <c r="F469" s="44" t="s">
        <v>5</v>
      </c>
      <c r="G469" s="24">
        <v>2</v>
      </c>
    </row>
    <row r="470" spans="1:14">
      <c r="A470" s="92"/>
      <c r="B470" s="43" t="s">
        <v>15</v>
      </c>
      <c r="C470" s="24">
        <v>145</v>
      </c>
      <c r="D470" s="44" t="s">
        <v>15</v>
      </c>
      <c r="E470" s="24"/>
      <c r="F470" s="44" t="s">
        <v>15</v>
      </c>
      <c r="G470" s="24">
        <v>127</v>
      </c>
    </row>
    <row r="471" spans="1:14">
      <c r="A471" s="92"/>
      <c r="B471" s="43" t="s">
        <v>16</v>
      </c>
      <c r="C471" s="24">
        <v>80.812169484900295</v>
      </c>
      <c r="D471" s="44" t="s">
        <v>16</v>
      </c>
      <c r="E471" s="24"/>
      <c r="F471" s="44" t="s">
        <v>16</v>
      </c>
      <c r="G471" s="24">
        <v>83.214471048696737</v>
      </c>
    </row>
    <row r="472" spans="1:14">
      <c r="A472" s="93"/>
      <c r="B472" s="43" t="s">
        <v>6</v>
      </c>
      <c r="C472" s="24">
        <f>C471/G471</f>
        <v>0.97113120430230671</v>
      </c>
      <c r="D472" s="44" t="s">
        <v>6</v>
      </c>
      <c r="E472" s="24"/>
      <c r="F472" s="44"/>
      <c r="G472" s="24"/>
    </row>
    <row r="473" spans="1:14">
      <c r="A473" s="30"/>
      <c r="B473" s="6"/>
      <c r="C473" s="6"/>
      <c r="D473" s="6"/>
      <c r="E473" s="6"/>
      <c r="F473" s="6"/>
      <c r="G473" s="6"/>
    </row>
    <row r="474" spans="1:14" ht="17" thickBot="1">
      <c r="A474" s="30"/>
      <c r="B474" s="6"/>
      <c r="C474" s="6"/>
      <c r="D474" s="6"/>
      <c r="E474" s="6"/>
      <c r="F474" s="6"/>
      <c r="G474" s="6"/>
    </row>
    <row r="475" spans="1:14" ht="19" thickBot="1">
      <c r="A475" s="69" t="s">
        <v>53</v>
      </c>
      <c r="B475" s="70"/>
    </row>
    <row r="476" spans="1:14" ht="19" thickBot="1">
      <c r="A476" s="71" t="s">
        <v>40</v>
      </c>
      <c r="B476" s="72"/>
      <c r="C476" s="73"/>
      <c r="D476" s="73"/>
      <c r="E476" s="73"/>
      <c r="F476" s="73"/>
      <c r="G476" s="73"/>
      <c r="H476" s="73"/>
      <c r="I476" s="73"/>
      <c r="J476" s="74"/>
    </row>
    <row r="477" spans="1:14" ht="19" thickBot="1">
      <c r="A477" s="8"/>
      <c r="B477" s="8"/>
      <c r="C477" s="8"/>
      <c r="D477" s="8"/>
      <c r="E477" s="8"/>
      <c r="F477" s="8"/>
    </row>
    <row r="478" spans="1:14" ht="17" thickBot="1">
      <c r="A478" s="75" t="s">
        <v>7</v>
      </c>
      <c r="B478" s="76"/>
      <c r="C478" s="76"/>
      <c r="D478" s="76"/>
      <c r="E478" s="76"/>
      <c r="F478" s="76"/>
      <c r="G478" s="77"/>
      <c r="H478" s="29"/>
      <c r="I478" s="79" t="s">
        <v>21</v>
      </c>
      <c r="J478" s="80"/>
      <c r="K478" s="80"/>
      <c r="L478" s="80"/>
      <c r="M478" s="80"/>
      <c r="N478" s="81"/>
    </row>
    <row r="479" spans="1:14" ht="17" thickBot="1">
      <c r="A479" s="13"/>
      <c r="B479" s="78" t="s">
        <v>39</v>
      </c>
      <c r="C479" s="59"/>
      <c r="D479" s="78" t="s">
        <v>41</v>
      </c>
      <c r="E479" s="59"/>
      <c r="F479" s="62" t="s">
        <v>32</v>
      </c>
      <c r="G479" s="63"/>
      <c r="H479" s="4"/>
      <c r="I479" s="58" t="s">
        <v>39</v>
      </c>
      <c r="J479" s="59"/>
      <c r="K479" s="58" t="s">
        <v>41</v>
      </c>
      <c r="L479" s="59"/>
      <c r="M479" s="87" t="s">
        <v>32</v>
      </c>
      <c r="N479" s="88"/>
    </row>
    <row r="480" spans="1:14">
      <c r="A480" s="46" t="s">
        <v>0</v>
      </c>
      <c r="B480" s="9" t="s">
        <v>4</v>
      </c>
      <c r="C480" s="10">
        <v>130</v>
      </c>
      <c r="D480" s="9" t="s">
        <v>4</v>
      </c>
      <c r="E480" s="10">
        <v>133</v>
      </c>
      <c r="F480" s="9" t="s">
        <v>4</v>
      </c>
      <c r="G480" s="10">
        <v>128</v>
      </c>
      <c r="H480" s="4"/>
      <c r="I480" s="64" t="s">
        <v>19</v>
      </c>
      <c r="J480" s="65"/>
      <c r="K480" s="64" t="s">
        <v>19</v>
      </c>
      <c r="L480" s="65"/>
      <c r="M480" s="66" t="s">
        <v>19</v>
      </c>
      <c r="N480" s="67"/>
    </row>
    <row r="481" spans="1:14">
      <c r="A481" s="47"/>
      <c r="B481" s="2" t="s">
        <v>5</v>
      </c>
      <c r="C481" s="3">
        <v>3</v>
      </c>
      <c r="D481" s="2" t="s">
        <v>5</v>
      </c>
      <c r="E481" s="3">
        <v>3</v>
      </c>
      <c r="F481" s="2" t="s">
        <v>5</v>
      </c>
      <c r="G481" s="3">
        <v>3</v>
      </c>
      <c r="H481" s="4"/>
      <c r="I481" s="16" t="s">
        <v>14</v>
      </c>
      <c r="J481" s="3">
        <f>AVERAGE(C482,C487,C492,C497)</f>
        <v>82.25</v>
      </c>
      <c r="K481" s="16" t="s">
        <v>14</v>
      </c>
      <c r="L481" s="3">
        <f>AVERAGE(E482,E487,E493)</f>
        <v>60.633803186881579</v>
      </c>
      <c r="M481" s="16" t="s">
        <v>14</v>
      </c>
      <c r="N481" s="3">
        <f>AVERAGE(G482,G487,G492,G497)</f>
        <v>123.75</v>
      </c>
    </row>
    <row r="482" spans="1:14">
      <c r="A482" s="47"/>
      <c r="B482" s="2" t="s">
        <v>15</v>
      </c>
      <c r="C482" s="3">
        <v>67</v>
      </c>
      <c r="D482" s="2" t="s">
        <v>15</v>
      </c>
      <c r="E482" s="3">
        <v>93</v>
      </c>
      <c r="F482" s="2" t="s">
        <v>15</v>
      </c>
      <c r="G482" s="3">
        <v>100</v>
      </c>
      <c r="H482" s="4"/>
      <c r="I482" s="28" t="s">
        <v>20</v>
      </c>
      <c r="J482" s="14">
        <f>STDEV(C482,C487,C492,C497)</f>
        <v>16.740669042783207</v>
      </c>
      <c r="K482" s="28" t="s">
        <v>20</v>
      </c>
      <c r="L482" s="14">
        <f>STDEV(E482,E487,E493)</f>
        <v>31.581007164092672</v>
      </c>
      <c r="M482" s="16" t="s">
        <v>20</v>
      </c>
      <c r="N482" s="14">
        <f>STDEV(G482,G487,G492,G497)</f>
        <v>18.803811670332514</v>
      </c>
    </row>
    <row r="483" spans="1:14">
      <c r="A483" s="47"/>
      <c r="B483" s="2" t="s">
        <v>16</v>
      </c>
      <c r="C483" s="3">
        <v>22.4483</v>
      </c>
      <c r="D483" s="2" t="s">
        <v>16</v>
      </c>
      <c r="E483" s="3">
        <v>19.031400000000001</v>
      </c>
      <c r="F483" s="2" t="s">
        <v>16</v>
      </c>
      <c r="G483" s="3">
        <v>49.692</v>
      </c>
      <c r="H483" s="4"/>
      <c r="I483" s="49" t="s">
        <v>16</v>
      </c>
      <c r="J483" s="50"/>
      <c r="K483" s="49" t="s">
        <v>16</v>
      </c>
      <c r="L483" s="50"/>
      <c r="M483" s="68" t="s">
        <v>16</v>
      </c>
      <c r="N483" s="50"/>
    </row>
    <row r="484" spans="1:14">
      <c r="A484" s="48"/>
      <c r="B484" s="2" t="s">
        <v>6</v>
      </c>
      <c r="C484" s="11">
        <f>C483/G483</f>
        <v>0.45174877243821943</v>
      </c>
      <c r="D484" s="2" t="s">
        <v>6</v>
      </c>
      <c r="E484" s="11">
        <f>E483/G483</f>
        <v>0.38298720115914031</v>
      </c>
      <c r="F484" s="2"/>
      <c r="G484" s="3"/>
      <c r="H484" s="4"/>
      <c r="I484" s="17" t="s">
        <v>14</v>
      </c>
      <c r="J484" s="3">
        <v>26.893000000000001</v>
      </c>
      <c r="K484" s="17" t="s">
        <v>14</v>
      </c>
      <c r="L484" s="3">
        <v>20.105</v>
      </c>
      <c r="M484" s="17" t="s">
        <v>14</v>
      </c>
      <c r="N484" s="3">
        <v>53.264000000000003</v>
      </c>
    </row>
    <row r="485" spans="1:14">
      <c r="A485" s="46" t="s">
        <v>2</v>
      </c>
      <c r="B485" s="2" t="s">
        <v>4</v>
      </c>
      <c r="C485" s="3">
        <v>122</v>
      </c>
      <c r="D485" s="2" t="s">
        <v>4</v>
      </c>
      <c r="E485" s="3">
        <v>109</v>
      </c>
      <c r="F485" s="2" t="s">
        <v>4</v>
      </c>
      <c r="G485" s="3">
        <v>111</v>
      </c>
      <c r="H485" s="4"/>
      <c r="I485" s="17" t="s">
        <v>17</v>
      </c>
      <c r="J485" s="3">
        <v>17.635000000000002</v>
      </c>
      <c r="K485" s="17" t="s">
        <v>17</v>
      </c>
      <c r="L485" s="3">
        <v>11.382</v>
      </c>
      <c r="M485" s="17" t="s">
        <v>17</v>
      </c>
      <c r="N485" s="3">
        <v>32.957000000000001</v>
      </c>
    </row>
    <row r="486" spans="1:14">
      <c r="A486" s="47"/>
      <c r="B486" s="2" t="s">
        <v>5</v>
      </c>
      <c r="C486" s="3">
        <v>3</v>
      </c>
      <c r="D486" s="2" t="s">
        <v>5</v>
      </c>
      <c r="E486" s="3">
        <v>3</v>
      </c>
      <c r="F486" s="2" t="s">
        <v>5</v>
      </c>
      <c r="G486" s="3">
        <v>3</v>
      </c>
      <c r="H486" s="4"/>
      <c r="I486" s="17" t="s">
        <v>18</v>
      </c>
      <c r="J486" s="3">
        <v>38.387999999999998</v>
      </c>
      <c r="K486" s="17" t="s">
        <v>18</v>
      </c>
      <c r="L486" s="3">
        <v>17.635000000000002</v>
      </c>
      <c r="M486" s="17" t="s">
        <v>18</v>
      </c>
      <c r="N486" s="3">
        <v>69.016000000000005</v>
      </c>
    </row>
    <row r="487" spans="1:14">
      <c r="A487" s="47"/>
      <c r="B487" s="2" t="s">
        <v>15</v>
      </c>
      <c r="C487" s="3">
        <v>76</v>
      </c>
      <c r="D487" s="2" t="s">
        <v>15</v>
      </c>
      <c r="E487" s="3">
        <v>59</v>
      </c>
      <c r="F487" s="2" t="s">
        <v>15</v>
      </c>
      <c r="G487" s="3">
        <v>124</v>
      </c>
      <c r="H487" s="4"/>
      <c r="I487" s="17" t="s">
        <v>24</v>
      </c>
      <c r="J487" s="3">
        <f>J486-J485</f>
        <v>20.752999999999997</v>
      </c>
      <c r="K487" s="17" t="s">
        <v>24</v>
      </c>
      <c r="L487" s="3">
        <f>L486-L485</f>
        <v>6.2530000000000019</v>
      </c>
      <c r="M487" s="17" t="s">
        <v>24</v>
      </c>
      <c r="N487" s="3">
        <f>N486-N485</f>
        <v>36.059000000000005</v>
      </c>
    </row>
    <row r="488" spans="1:14">
      <c r="A488" s="47"/>
      <c r="B488" s="2" t="s">
        <v>16</v>
      </c>
      <c r="C488" s="3">
        <v>16.030899999999999</v>
      </c>
      <c r="D488" s="2" t="s">
        <v>16</v>
      </c>
      <c r="E488" s="3">
        <v>11.382099999999999</v>
      </c>
      <c r="F488" s="2" t="s">
        <v>16</v>
      </c>
      <c r="G488" s="3">
        <v>27.378299999999999</v>
      </c>
      <c r="H488" s="15"/>
      <c r="I488" s="49" t="s">
        <v>1</v>
      </c>
      <c r="J488" s="50"/>
      <c r="K488" s="49" t="s">
        <v>1</v>
      </c>
      <c r="L488" s="50"/>
      <c r="M488" s="51"/>
      <c r="N488" s="52"/>
    </row>
    <row r="489" spans="1:14">
      <c r="A489" s="48"/>
      <c r="B489" s="2" t="s">
        <v>6</v>
      </c>
      <c r="C489" s="11">
        <f>C488/G488</f>
        <v>0.58553306815981998</v>
      </c>
      <c r="D489" s="2" t="s">
        <v>6</v>
      </c>
      <c r="E489" s="3">
        <f>E488/G488</f>
        <v>0.41573435896312044</v>
      </c>
      <c r="F489" s="17"/>
      <c r="G489" s="3"/>
      <c r="H489" s="4"/>
      <c r="I489" s="16" t="s">
        <v>14</v>
      </c>
      <c r="J489" s="11">
        <f>AVERAGE(C484,C489,C494,C499)</f>
        <v>0.51190497535439883</v>
      </c>
      <c r="K489" s="16" t="s">
        <v>14</v>
      </c>
      <c r="L489" s="11">
        <f>AVERAGE(E484,E489,E494)</f>
        <v>0.41737921980087062</v>
      </c>
      <c r="M489" s="53"/>
      <c r="N489" s="54"/>
    </row>
    <row r="490" spans="1:14">
      <c r="A490" s="46" t="s">
        <v>3</v>
      </c>
      <c r="B490" s="2" t="s">
        <v>4</v>
      </c>
      <c r="C490" s="10">
        <v>91</v>
      </c>
      <c r="D490" s="2" t="s">
        <v>4</v>
      </c>
      <c r="E490" s="10">
        <v>77</v>
      </c>
      <c r="F490" s="2" t="s">
        <v>4</v>
      </c>
      <c r="G490" s="3">
        <v>88</v>
      </c>
      <c r="H490" s="4"/>
      <c r="I490" s="21" t="s">
        <v>20</v>
      </c>
      <c r="J490" s="3">
        <f>STDEV(C484,C489,C494,C499)</f>
        <v>9.710163022186992E-2</v>
      </c>
      <c r="K490" s="21" t="s">
        <v>20</v>
      </c>
      <c r="L490" s="3">
        <f>STDEV(E484,E489,E494)</f>
        <v>3.5243248970883052E-2</v>
      </c>
      <c r="M490" s="53"/>
      <c r="N490" s="54"/>
    </row>
    <row r="491" spans="1:14" ht="17" thickBot="1">
      <c r="A491" s="47"/>
      <c r="B491" s="2" t="s">
        <v>5</v>
      </c>
      <c r="C491" s="14">
        <v>3</v>
      </c>
      <c r="D491" s="2" t="s">
        <v>5</v>
      </c>
      <c r="E491" s="14">
        <v>3</v>
      </c>
      <c r="F491" s="2" t="s">
        <v>5</v>
      </c>
      <c r="G491" s="14">
        <v>3</v>
      </c>
      <c r="H491" s="6"/>
      <c r="I491" s="19" t="s">
        <v>23</v>
      </c>
      <c r="J491" s="20">
        <v>2.0899999999999998E-3</v>
      </c>
      <c r="K491" s="19" t="s">
        <v>23</v>
      </c>
      <c r="L491" s="20">
        <v>1.2199999999999999E-3</v>
      </c>
      <c r="M491" s="55"/>
      <c r="N491" s="56"/>
    </row>
    <row r="492" spans="1:14">
      <c r="A492" s="47"/>
      <c r="B492" s="2" t="s">
        <v>15</v>
      </c>
      <c r="C492" s="24">
        <v>106</v>
      </c>
      <c r="D492" s="2" t="s">
        <v>15</v>
      </c>
      <c r="E492" s="24">
        <v>72</v>
      </c>
      <c r="F492" s="2" t="s">
        <v>15</v>
      </c>
      <c r="G492" s="24">
        <v>125</v>
      </c>
      <c r="H492" s="6"/>
    </row>
    <row r="493" spans="1:14">
      <c r="A493" s="47"/>
      <c r="B493" s="2" t="s">
        <v>16</v>
      </c>
      <c r="C493" s="36">
        <v>26.860382936685113</v>
      </c>
      <c r="D493" s="17" t="s">
        <v>16</v>
      </c>
      <c r="E493" s="36">
        <v>29.901409560644744</v>
      </c>
      <c r="F493" s="17" t="s">
        <v>16</v>
      </c>
      <c r="G493" s="36">
        <v>65.946951614870727</v>
      </c>
      <c r="H493" s="6"/>
    </row>
    <row r="494" spans="1:14">
      <c r="A494" s="48"/>
      <c r="B494" s="2" t="s">
        <v>6</v>
      </c>
      <c r="C494" s="3">
        <f>C493/G493</f>
        <v>0.40730287418817129</v>
      </c>
      <c r="D494" s="2" t="s">
        <v>6</v>
      </c>
      <c r="E494" s="3">
        <f>E493/G493</f>
        <v>0.4534160992803512</v>
      </c>
      <c r="F494" s="2"/>
      <c r="G494" s="3"/>
      <c r="H494" s="6"/>
    </row>
    <row r="495" spans="1:14">
      <c r="A495" s="46" t="s">
        <v>8</v>
      </c>
      <c r="B495" s="9" t="s">
        <v>4</v>
      </c>
      <c r="C495" s="10">
        <v>95</v>
      </c>
      <c r="D495" s="9" t="s">
        <v>4</v>
      </c>
      <c r="E495" s="10"/>
      <c r="F495" s="9" t="s">
        <v>4</v>
      </c>
      <c r="G495" s="3">
        <v>95</v>
      </c>
    </row>
    <row r="496" spans="1:14">
      <c r="A496" s="47"/>
      <c r="B496" s="2" t="s">
        <v>5</v>
      </c>
      <c r="C496" s="14">
        <v>3</v>
      </c>
      <c r="D496" s="2" t="s">
        <v>5</v>
      </c>
      <c r="E496" s="14"/>
      <c r="F496" s="2" t="s">
        <v>5</v>
      </c>
      <c r="G496" s="14">
        <v>3</v>
      </c>
    </row>
    <row r="497" spans="1:18">
      <c r="A497" s="47"/>
      <c r="B497" s="5" t="s">
        <v>15</v>
      </c>
      <c r="C497" s="24">
        <v>80</v>
      </c>
      <c r="D497" s="5" t="s">
        <v>15</v>
      </c>
      <c r="E497" s="24"/>
      <c r="F497" s="23" t="s">
        <v>15</v>
      </c>
      <c r="G497" s="24">
        <v>146</v>
      </c>
    </row>
    <row r="498" spans="1:18">
      <c r="A498" s="47"/>
      <c r="B498" s="2" t="s">
        <v>16</v>
      </c>
      <c r="C498" s="25">
        <v>42.230728999999997</v>
      </c>
      <c r="D498" s="2" t="s">
        <v>16</v>
      </c>
      <c r="E498" s="25"/>
      <c r="F498" s="17" t="s">
        <v>16</v>
      </c>
      <c r="G498" s="10">
        <v>70.030289999999994</v>
      </c>
    </row>
    <row r="499" spans="1:18">
      <c r="A499" s="48"/>
      <c r="B499" s="2" t="s">
        <v>6</v>
      </c>
      <c r="C499" s="3">
        <f>C498/G498</f>
        <v>0.60303518663138478</v>
      </c>
      <c r="D499" s="2" t="s">
        <v>6</v>
      </c>
      <c r="E499" s="3"/>
      <c r="F499" s="2"/>
      <c r="G499" s="3"/>
    </row>
    <row r="502" spans="1:18" ht="17" thickBot="1">
      <c r="A502"/>
      <c r="B502"/>
      <c r="C502"/>
      <c r="D502"/>
      <c r="E502"/>
      <c r="F502"/>
      <c r="G502"/>
      <c r="H502"/>
      <c r="I502"/>
      <c r="K502" s="37"/>
      <c r="L502" s="6"/>
      <c r="M502" s="37"/>
      <c r="N502" s="6"/>
      <c r="O502" s="37"/>
      <c r="P502" s="6"/>
      <c r="Q502" s="38"/>
      <c r="R502" s="38"/>
    </row>
    <row r="503" spans="1:18" ht="19" thickBot="1">
      <c r="A503" s="69" t="s">
        <v>80</v>
      </c>
      <c r="B503" s="70"/>
    </row>
    <row r="504" spans="1:18" ht="19" thickBot="1">
      <c r="A504" s="71" t="s">
        <v>81</v>
      </c>
      <c r="B504" s="72"/>
      <c r="C504" s="73"/>
      <c r="D504" s="73"/>
      <c r="E504" s="73"/>
      <c r="F504" s="73"/>
      <c r="G504" s="73"/>
      <c r="H504" s="73"/>
      <c r="I504" s="73"/>
      <c r="J504" s="74"/>
    </row>
    <row r="505" spans="1:18" ht="19" thickBot="1">
      <c r="A505" s="8"/>
      <c r="B505" s="8"/>
      <c r="C505" s="8"/>
      <c r="D505" s="8"/>
      <c r="E505" s="8"/>
      <c r="F505" s="8"/>
    </row>
    <row r="506" spans="1:18" ht="17" thickBot="1">
      <c r="A506" s="75" t="s">
        <v>7</v>
      </c>
      <c r="B506" s="76"/>
      <c r="C506" s="76"/>
      <c r="D506" s="76"/>
      <c r="E506" s="76"/>
      <c r="F506" s="76"/>
      <c r="G506" s="77"/>
      <c r="H506" s="39"/>
      <c r="I506" s="39"/>
    </row>
    <row r="507" spans="1:18" ht="17" thickBot="1">
      <c r="A507" s="13"/>
      <c r="B507" s="78" t="s">
        <v>39</v>
      </c>
      <c r="C507" s="59"/>
      <c r="D507" s="60" t="s">
        <v>41</v>
      </c>
      <c r="E507" s="61"/>
      <c r="F507" s="62" t="s">
        <v>82</v>
      </c>
      <c r="G507" s="63"/>
      <c r="K507" s="79" t="s">
        <v>21</v>
      </c>
      <c r="L507" s="80"/>
      <c r="M507" s="80"/>
      <c r="N507" s="80"/>
      <c r="O507" s="80"/>
      <c r="P507" s="81"/>
      <c r="Q507" s="40"/>
      <c r="R507" s="40"/>
    </row>
    <row r="508" spans="1:18" ht="17" thickBot="1">
      <c r="A508" s="46" t="s">
        <v>0</v>
      </c>
      <c r="B508" s="9" t="s">
        <v>4</v>
      </c>
      <c r="C508" s="10">
        <v>72</v>
      </c>
      <c r="D508" s="9" t="s">
        <v>4</v>
      </c>
      <c r="E508" s="10">
        <v>58</v>
      </c>
      <c r="F508" s="9" t="s">
        <v>4</v>
      </c>
      <c r="G508" s="10">
        <v>63</v>
      </c>
      <c r="K508" s="58" t="s">
        <v>39</v>
      </c>
      <c r="L508" s="59"/>
      <c r="M508" s="60" t="s">
        <v>41</v>
      </c>
      <c r="N508" s="61"/>
      <c r="O508" s="62" t="s">
        <v>82</v>
      </c>
      <c r="P508" s="63"/>
    </row>
    <row r="509" spans="1:18">
      <c r="A509" s="47"/>
      <c r="B509" s="2" t="s">
        <v>5</v>
      </c>
      <c r="C509" s="3">
        <v>3</v>
      </c>
      <c r="D509" s="2" t="s">
        <v>5</v>
      </c>
      <c r="E509" s="3">
        <v>3</v>
      </c>
      <c r="F509" s="2" t="s">
        <v>5</v>
      </c>
      <c r="G509" s="3">
        <v>3</v>
      </c>
      <c r="K509" s="64" t="s">
        <v>19</v>
      </c>
      <c r="L509" s="65"/>
      <c r="M509" s="66" t="s">
        <v>19</v>
      </c>
      <c r="N509" s="67"/>
      <c r="O509" s="66" t="s">
        <v>19</v>
      </c>
      <c r="P509" s="67"/>
    </row>
    <row r="510" spans="1:18">
      <c r="A510" s="47"/>
      <c r="B510" s="2" t="s">
        <v>15</v>
      </c>
      <c r="C510" s="3">
        <v>168</v>
      </c>
      <c r="D510" s="2" t="s">
        <v>15</v>
      </c>
      <c r="E510" s="3">
        <v>144</v>
      </c>
      <c r="F510" s="2" t="s">
        <v>15</v>
      </c>
      <c r="G510" s="3">
        <v>168</v>
      </c>
      <c r="K510" s="21" t="s">
        <v>14</v>
      </c>
      <c r="L510" s="3">
        <f>AVERAGE(C510,C515)</f>
        <v>156</v>
      </c>
      <c r="M510" s="16" t="s">
        <v>14</v>
      </c>
      <c r="N510" s="3">
        <f>AVERAGE(E510,E515)</f>
        <v>144</v>
      </c>
      <c r="O510" s="16" t="s">
        <v>14</v>
      </c>
      <c r="P510" s="3">
        <f>AVERAGE(G510,G515)</f>
        <v>156</v>
      </c>
    </row>
    <row r="511" spans="1:18">
      <c r="A511" s="47"/>
      <c r="B511" s="2" t="s">
        <v>16</v>
      </c>
      <c r="C511" s="14">
        <v>81.471284999999995</v>
      </c>
      <c r="D511" s="17" t="s">
        <v>16</v>
      </c>
      <c r="E511" s="3">
        <v>84.590455980000002</v>
      </c>
      <c r="F511" s="17" t="s">
        <v>16</v>
      </c>
      <c r="G511" s="3">
        <v>79.100455999999994</v>
      </c>
      <c r="K511" s="21" t="s">
        <v>20</v>
      </c>
      <c r="L511" s="14">
        <f>STDEV(C510,C515)</f>
        <v>16.970562748477139</v>
      </c>
      <c r="M511" s="16" t="s">
        <v>20</v>
      </c>
      <c r="N511" s="3">
        <f>STDEV(E510,E515)</f>
        <v>0</v>
      </c>
      <c r="O511" s="16" t="s">
        <v>20</v>
      </c>
      <c r="P511" s="3">
        <f>STDEV(G510,G515)</f>
        <v>16.970562748477139</v>
      </c>
    </row>
    <row r="512" spans="1:18">
      <c r="A512" s="48"/>
      <c r="B512" s="2" t="s">
        <v>6</v>
      </c>
      <c r="C512" s="10">
        <f>C511/G511</f>
        <v>1.0299723809430379</v>
      </c>
      <c r="D512" s="17" t="s">
        <v>6</v>
      </c>
      <c r="E512" s="11">
        <f>E511/G511</f>
        <v>1.0694054150585428</v>
      </c>
      <c r="F512" s="2"/>
      <c r="G512" s="3"/>
      <c r="K512" s="49" t="s">
        <v>16</v>
      </c>
      <c r="L512" s="50"/>
      <c r="M512" s="68" t="s">
        <v>16</v>
      </c>
      <c r="N512" s="50"/>
      <c r="O512" s="68" t="s">
        <v>16</v>
      </c>
      <c r="P512" s="50"/>
    </row>
    <row r="513" spans="1:18">
      <c r="A513" s="46" t="s">
        <v>2</v>
      </c>
      <c r="B513" s="2" t="s">
        <v>4</v>
      </c>
      <c r="C513" s="3">
        <v>78</v>
      </c>
      <c r="D513" s="2" t="s">
        <v>4</v>
      </c>
      <c r="E513" s="45">
        <v>109</v>
      </c>
      <c r="F513" s="2" t="s">
        <v>4</v>
      </c>
      <c r="G513" s="3">
        <v>139</v>
      </c>
      <c r="K513" s="26" t="s">
        <v>14</v>
      </c>
      <c r="L513" s="3">
        <v>77.227999999999994</v>
      </c>
      <c r="M513" s="17" t="s">
        <v>14</v>
      </c>
      <c r="N513" s="3">
        <v>85.322999999999993</v>
      </c>
      <c r="O513" s="17" t="s">
        <v>14</v>
      </c>
      <c r="P513" s="3">
        <v>79.897000000000006</v>
      </c>
    </row>
    <row r="514" spans="1:18">
      <c r="A514" s="47"/>
      <c r="B514" s="2" t="s">
        <v>5</v>
      </c>
      <c r="C514" s="3">
        <v>3</v>
      </c>
      <c r="D514" s="2" t="s">
        <v>5</v>
      </c>
      <c r="E514" s="3">
        <v>3</v>
      </c>
      <c r="F514" s="2" t="s">
        <v>5</v>
      </c>
      <c r="G514" s="3">
        <v>3</v>
      </c>
      <c r="K514" s="26" t="s">
        <v>17</v>
      </c>
      <c r="L514" s="3">
        <v>72.983999999999995</v>
      </c>
      <c r="M514" s="17" t="s">
        <v>17</v>
      </c>
      <c r="N514" s="3">
        <v>84.59</v>
      </c>
      <c r="O514" s="17" t="s">
        <v>17</v>
      </c>
      <c r="P514" s="3">
        <v>79.099999999999994</v>
      </c>
    </row>
    <row r="515" spans="1:18">
      <c r="A515" s="47"/>
      <c r="B515" s="2" t="s">
        <v>15</v>
      </c>
      <c r="C515" s="3">
        <v>144</v>
      </c>
      <c r="D515" s="2" t="s">
        <v>15</v>
      </c>
      <c r="E515" s="3">
        <v>144</v>
      </c>
      <c r="F515" s="2" t="s">
        <v>15</v>
      </c>
      <c r="G515" s="3">
        <v>144</v>
      </c>
      <c r="K515" s="26" t="s">
        <v>18</v>
      </c>
      <c r="L515" s="3">
        <v>81.471000000000004</v>
      </c>
      <c r="M515" s="17" t="s">
        <v>18</v>
      </c>
      <c r="N515" s="3">
        <v>86.055999999999997</v>
      </c>
      <c r="O515" s="17" t="s">
        <v>18</v>
      </c>
      <c r="P515" s="3">
        <v>80.474000000000004</v>
      </c>
    </row>
    <row r="516" spans="1:18">
      <c r="A516" s="47"/>
      <c r="B516" s="2" t="s">
        <v>16</v>
      </c>
      <c r="C516" s="3">
        <v>72.984161999999998</v>
      </c>
      <c r="D516" s="17" t="s">
        <v>16</v>
      </c>
      <c r="E516" s="3">
        <v>86.055700000000002</v>
      </c>
      <c r="F516" s="17" t="s">
        <v>16</v>
      </c>
      <c r="G516" s="3">
        <v>80.474350000000001</v>
      </c>
      <c r="K516" s="26" t="s">
        <v>24</v>
      </c>
      <c r="L516" s="3">
        <f>L515-L514</f>
        <v>8.487000000000009</v>
      </c>
      <c r="M516" s="17" t="s">
        <v>24</v>
      </c>
      <c r="N516" s="3">
        <f>N515-N514</f>
        <v>1.465999999999994</v>
      </c>
      <c r="O516" s="17" t="s">
        <v>24</v>
      </c>
      <c r="P516" s="3">
        <f>P515-P514</f>
        <v>1.3740000000000094</v>
      </c>
    </row>
    <row r="517" spans="1:18">
      <c r="A517" s="48"/>
      <c r="B517" s="2" t="s">
        <v>6</v>
      </c>
      <c r="C517" s="11">
        <f>C516/G516</f>
        <v>0.90692452936867463</v>
      </c>
      <c r="D517" s="2" t="s">
        <v>6</v>
      </c>
      <c r="E517" s="11">
        <f>E516/G516</f>
        <v>1.0693556394055994</v>
      </c>
      <c r="F517" s="2"/>
      <c r="G517" s="3"/>
      <c r="K517" s="49" t="s">
        <v>1</v>
      </c>
      <c r="L517" s="50"/>
      <c r="M517" s="49" t="s">
        <v>1</v>
      </c>
      <c r="N517" s="50"/>
      <c r="O517" s="51"/>
      <c r="P517" s="52"/>
    </row>
    <row r="518" spans="1:18">
      <c r="A518"/>
      <c r="B518"/>
      <c r="C518"/>
      <c r="D518"/>
      <c r="E518"/>
      <c r="F518"/>
      <c r="G518"/>
      <c r="H518"/>
      <c r="K518" s="21" t="s">
        <v>14</v>
      </c>
      <c r="L518" s="11">
        <f>AVERAGE(C512,C517)</f>
        <v>0.96844845515585631</v>
      </c>
      <c r="M518" s="21" t="s">
        <v>14</v>
      </c>
      <c r="N518" s="11">
        <f>AVERAGE(E512,E517)</f>
        <v>1.0693805272320711</v>
      </c>
      <c r="O518" s="53"/>
      <c r="P518" s="54"/>
    </row>
    <row r="519" spans="1:18">
      <c r="A519"/>
      <c r="B519"/>
      <c r="C519"/>
      <c r="D519"/>
      <c r="E519"/>
      <c r="F519"/>
      <c r="G519"/>
      <c r="H519"/>
      <c r="I519"/>
      <c r="K519" s="21" t="s">
        <v>20</v>
      </c>
      <c r="L519" s="3">
        <f>STDEV(C512,C517)</f>
        <v>8.7007970258668063E-2</v>
      </c>
      <c r="M519" s="21" t="s">
        <v>20</v>
      </c>
      <c r="N519" s="3">
        <f>STDEV(E512,E517)</f>
        <v>3.5196701734263233E-5</v>
      </c>
      <c r="O519" s="53"/>
      <c r="P519" s="54"/>
    </row>
    <row r="520" spans="1:18" ht="17" thickBot="1">
      <c r="A520"/>
      <c r="B520"/>
      <c r="C520"/>
      <c r="D520"/>
      <c r="E520"/>
      <c r="F520"/>
      <c r="G520"/>
      <c r="H520"/>
      <c r="I520"/>
      <c r="K520" s="19" t="s">
        <v>23</v>
      </c>
      <c r="L520" s="20">
        <v>0.69799999999999995</v>
      </c>
      <c r="M520" s="19" t="s">
        <v>23</v>
      </c>
      <c r="N520" s="20">
        <v>2.2699999999999999E-4</v>
      </c>
      <c r="O520" s="55"/>
      <c r="P520" s="56"/>
    </row>
    <row r="522" spans="1:18" ht="17" thickBot="1"/>
    <row r="523" spans="1:18" ht="19" thickBot="1">
      <c r="A523" s="69" t="s">
        <v>80</v>
      </c>
      <c r="B523" s="70"/>
    </row>
    <row r="524" spans="1:18" ht="19" thickBot="1">
      <c r="A524" s="71" t="s">
        <v>85</v>
      </c>
      <c r="B524" s="72"/>
      <c r="C524" s="73"/>
      <c r="D524" s="73"/>
      <c r="E524" s="73"/>
      <c r="F524" s="73"/>
      <c r="G524" s="73"/>
      <c r="H524" s="73"/>
      <c r="I524" s="73"/>
      <c r="J524" s="74"/>
    </row>
    <row r="525" spans="1:18" ht="19" thickBot="1">
      <c r="A525" s="8"/>
      <c r="B525" s="8"/>
      <c r="C525" s="8"/>
      <c r="D525" s="8"/>
      <c r="E525" s="8"/>
      <c r="F525" s="8"/>
    </row>
    <row r="526" spans="1:18" ht="17" thickBot="1">
      <c r="A526" s="75" t="s">
        <v>7</v>
      </c>
      <c r="B526" s="76"/>
      <c r="C526" s="76"/>
      <c r="D526" s="76"/>
      <c r="E526" s="76"/>
      <c r="F526" s="76"/>
      <c r="G526" s="77"/>
      <c r="H526" s="39"/>
      <c r="I526" s="39"/>
    </row>
    <row r="527" spans="1:18" ht="17" thickBot="1">
      <c r="A527" s="13"/>
      <c r="B527" s="78" t="s">
        <v>39</v>
      </c>
      <c r="C527" s="59"/>
      <c r="D527" s="60" t="s">
        <v>41</v>
      </c>
      <c r="E527" s="61"/>
      <c r="F527" s="62" t="s">
        <v>82</v>
      </c>
      <c r="G527" s="63"/>
      <c r="K527" s="79" t="s">
        <v>21</v>
      </c>
      <c r="L527" s="80"/>
      <c r="M527" s="80"/>
      <c r="N527" s="80"/>
      <c r="O527" s="80"/>
      <c r="P527" s="81"/>
      <c r="Q527" s="40"/>
      <c r="R527" s="40"/>
    </row>
    <row r="528" spans="1:18" ht="17" thickBot="1">
      <c r="A528" s="46" t="s">
        <v>0</v>
      </c>
      <c r="B528" s="9" t="s">
        <v>4</v>
      </c>
      <c r="C528" s="10">
        <v>96</v>
      </c>
      <c r="D528" s="9" t="s">
        <v>4</v>
      </c>
      <c r="E528" s="10">
        <v>39</v>
      </c>
      <c r="F528" s="9" t="s">
        <v>4</v>
      </c>
      <c r="G528" s="10">
        <v>47</v>
      </c>
      <c r="K528" s="58" t="s">
        <v>39</v>
      </c>
      <c r="L528" s="59"/>
      <c r="M528" s="60" t="s">
        <v>41</v>
      </c>
      <c r="N528" s="61"/>
      <c r="O528" s="62" t="s">
        <v>82</v>
      </c>
      <c r="P528" s="63"/>
    </row>
    <row r="529" spans="1:16">
      <c r="A529" s="47"/>
      <c r="B529" s="2" t="s">
        <v>5</v>
      </c>
      <c r="C529" s="3">
        <v>3</v>
      </c>
      <c r="D529" s="2" t="s">
        <v>5</v>
      </c>
      <c r="E529" s="3">
        <v>2</v>
      </c>
      <c r="F529" s="2" t="s">
        <v>5</v>
      </c>
      <c r="G529" s="3">
        <v>2</v>
      </c>
      <c r="K529" s="64" t="s">
        <v>19</v>
      </c>
      <c r="L529" s="65"/>
      <c r="M529" s="66" t="s">
        <v>19</v>
      </c>
      <c r="N529" s="67"/>
      <c r="O529" s="66" t="s">
        <v>19</v>
      </c>
      <c r="P529" s="67"/>
    </row>
    <row r="530" spans="1:16">
      <c r="A530" s="47"/>
      <c r="B530" s="2" t="s">
        <v>15</v>
      </c>
      <c r="C530" s="3">
        <v>144</v>
      </c>
      <c r="D530" s="2" t="s">
        <v>15</v>
      </c>
      <c r="E530" s="3">
        <v>144</v>
      </c>
      <c r="F530" s="2" t="s">
        <v>15</v>
      </c>
      <c r="G530" s="3">
        <v>144</v>
      </c>
      <c r="K530" s="21" t="s">
        <v>14</v>
      </c>
      <c r="L530" s="3">
        <f>AVERAGE(C530,C535,C540)</f>
        <v>136.33333333333334</v>
      </c>
      <c r="M530" s="16" t="s">
        <v>14</v>
      </c>
      <c r="N530" s="3">
        <f>AVERAGE(E530,E535)</f>
        <v>144</v>
      </c>
      <c r="O530" s="16" t="s">
        <v>14</v>
      </c>
      <c r="P530" s="3">
        <f>AVERAGE(G530,G535,G540)</f>
        <v>144.33333333333334</v>
      </c>
    </row>
    <row r="531" spans="1:16">
      <c r="A531" s="47"/>
      <c r="B531" s="2" t="s">
        <v>16</v>
      </c>
      <c r="C531" s="14">
        <v>72.814166</v>
      </c>
      <c r="D531" s="17" t="s">
        <v>16</v>
      </c>
      <c r="E531" s="3">
        <v>75.007238670000007</v>
      </c>
      <c r="F531" s="17" t="s">
        <v>16</v>
      </c>
      <c r="G531" s="3">
        <v>88.460910999999996</v>
      </c>
      <c r="K531" s="21" t="s">
        <v>20</v>
      </c>
      <c r="L531" s="14">
        <f>STDEV(C530,C535,C540)</f>
        <v>14.153915830374764</v>
      </c>
      <c r="M531" s="16" t="s">
        <v>20</v>
      </c>
      <c r="N531" s="3">
        <f>STDEV(E530,E535)</f>
        <v>0</v>
      </c>
      <c r="O531" s="16" t="s">
        <v>20</v>
      </c>
      <c r="P531" s="3">
        <f>STDEV(G530,G535,G540)</f>
        <v>0.57735026918962584</v>
      </c>
    </row>
    <row r="532" spans="1:16">
      <c r="A532" s="48"/>
      <c r="B532" s="2" t="s">
        <v>6</v>
      </c>
      <c r="C532" s="10">
        <f>C531/G531</f>
        <v>0.82312249757409806</v>
      </c>
      <c r="D532" s="17" t="s">
        <v>6</v>
      </c>
      <c r="E532" s="11">
        <f>E531/G531</f>
        <v>0.84791392969036927</v>
      </c>
      <c r="F532" s="2"/>
      <c r="G532" s="3"/>
      <c r="K532" s="49" t="s">
        <v>16</v>
      </c>
      <c r="L532" s="50"/>
      <c r="M532" s="68" t="s">
        <v>16</v>
      </c>
      <c r="N532" s="50"/>
      <c r="O532" s="68" t="s">
        <v>16</v>
      </c>
      <c r="P532" s="50"/>
    </row>
    <row r="533" spans="1:16">
      <c r="A533" s="46" t="s">
        <v>2</v>
      </c>
      <c r="B533" s="2" t="s">
        <v>4</v>
      </c>
      <c r="C533" s="3">
        <v>47</v>
      </c>
      <c r="D533" s="2" t="s">
        <v>4</v>
      </c>
      <c r="E533" s="3">
        <v>55</v>
      </c>
      <c r="F533" s="2" t="s">
        <v>4</v>
      </c>
      <c r="G533" s="3">
        <v>130</v>
      </c>
      <c r="K533" s="26" t="s">
        <v>14</v>
      </c>
      <c r="L533" s="3">
        <v>73.093000000000004</v>
      </c>
      <c r="M533" s="17" t="s">
        <v>14</v>
      </c>
      <c r="N533" s="3">
        <v>75.117000000000004</v>
      </c>
      <c r="O533" s="17" t="s">
        <v>14</v>
      </c>
      <c r="P533" s="3">
        <v>79.542000000000002</v>
      </c>
    </row>
    <row r="534" spans="1:16">
      <c r="A534" s="47"/>
      <c r="B534" s="2" t="s">
        <v>5</v>
      </c>
      <c r="C534" s="3">
        <v>2</v>
      </c>
      <c r="D534" s="2" t="s">
        <v>5</v>
      </c>
      <c r="E534" s="3">
        <v>2</v>
      </c>
      <c r="F534" s="2" t="s">
        <v>5</v>
      </c>
      <c r="G534" s="3">
        <v>3</v>
      </c>
      <c r="K534" s="26" t="s">
        <v>17</v>
      </c>
      <c r="L534" s="3">
        <v>72.644999999999996</v>
      </c>
      <c r="M534" s="17" t="s">
        <v>17</v>
      </c>
      <c r="N534" s="3">
        <v>75.007000000000005</v>
      </c>
      <c r="O534" s="17" t="s">
        <v>17</v>
      </c>
      <c r="P534" s="3">
        <v>69.569000000000003</v>
      </c>
    </row>
    <row r="535" spans="1:16">
      <c r="A535" s="47"/>
      <c r="B535" s="2" t="s">
        <v>15</v>
      </c>
      <c r="C535" s="3">
        <v>120</v>
      </c>
      <c r="D535" s="2" t="s">
        <v>15</v>
      </c>
      <c r="E535" s="3">
        <v>144</v>
      </c>
      <c r="F535" s="2" t="s">
        <v>15</v>
      </c>
      <c r="G535" s="3">
        <v>144</v>
      </c>
      <c r="K535" s="26" t="s">
        <v>18</v>
      </c>
      <c r="L535" s="3">
        <v>73.819999999999993</v>
      </c>
      <c r="M535" s="17" t="s">
        <v>18</v>
      </c>
      <c r="N535" s="3">
        <v>75.225999999999999</v>
      </c>
      <c r="O535" s="17" t="s">
        <v>18</v>
      </c>
      <c r="P535" s="3">
        <v>88.460999999999999</v>
      </c>
    </row>
    <row r="536" spans="1:16">
      <c r="A536" s="47"/>
      <c r="B536" s="2" t="s">
        <v>16</v>
      </c>
      <c r="C536" s="3">
        <v>72.644935000000004</v>
      </c>
      <c r="D536" s="17" t="s">
        <v>16</v>
      </c>
      <c r="E536" s="3">
        <v>75.226214619999993</v>
      </c>
      <c r="F536" s="17" t="s">
        <v>16</v>
      </c>
      <c r="G536" s="3">
        <v>80.594569899999996</v>
      </c>
      <c r="K536" s="26" t="s">
        <v>24</v>
      </c>
      <c r="L536" s="3">
        <f>L535-L534</f>
        <v>1.1749999999999972</v>
      </c>
      <c r="M536" s="17" t="s">
        <v>24</v>
      </c>
      <c r="N536" s="3">
        <f>N535-N534</f>
        <v>0.21899999999999409</v>
      </c>
      <c r="O536" s="17" t="s">
        <v>24</v>
      </c>
      <c r="P536" s="3">
        <f>P535-P534</f>
        <v>18.891999999999996</v>
      </c>
    </row>
    <row r="537" spans="1:16">
      <c r="A537" s="48"/>
      <c r="B537" s="2" t="s">
        <v>6</v>
      </c>
      <c r="C537" s="11">
        <f>C536/G536</f>
        <v>0.90136264875085592</v>
      </c>
      <c r="D537" s="2" t="s">
        <v>6</v>
      </c>
      <c r="E537" s="11">
        <f>E536/G536</f>
        <v>0.93339060824245423</v>
      </c>
      <c r="F537" s="2"/>
      <c r="G537" s="3"/>
      <c r="K537" s="49" t="s">
        <v>1</v>
      </c>
      <c r="L537" s="50"/>
      <c r="M537" s="49" t="s">
        <v>1</v>
      </c>
      <c r="N537" s="50"/>
      <c r="O537" s="51"/>
      <c r="P537" s="52"/>
    </row>
    <row r="538" spans="1:16">
      <c r="A538" s="46" t="s">
        <v>3</v>
      </c>
      <c r="B538" s="2" t="s">
        <v>4</v>
      </c>
      <c r="C538" s="3">
        <v>51</v>
      </c>
      <c r="D538" s="2" t="s">
        <v>4</v>
      </c>
      <c r="E538" s="3"/>
      <c r="F538" s="2" t="s">
        <v>4</v>
      </c>
      <c r="G538" s="3">
        <v>51</v>
      </c>
      <c r="H538"/>
      <c r="K538" s="21" t="s">
        <v>14</v>
      </c>
      <c r="L538" s="11">
        <f>AVERAGE(C532,C537,C542)</f>
        <v>0.92853151797790778</v>
      </c>
      <c r="M538" s="21" t="s">
        <v>14</v>
      </c>
      <c r="N538" s="11">
        <f>AVERAGE(E532,E537)</f>
        <v>0.89065226896641181</v>
      </c>
      <c r="O538" s="53"/>
      <c r="P538" s="54"/>
    </row>
    <row r="539" spans="1:16">
      <c r="A539" s="47"/>
      <c r="B539" s="2" t="s">
        <v>5</v>
      </c>
      <c r="C539" s="3">
        <v>2</v>
      </c>
      <c r="D539" s="2" t="s">
        <v>5</v>
      </c>
      <c r="E539" s="3"/>
      <c r="F539" s="2" t="s">
        <v>5</v>
      </c>
      <c r="G539" s="3">
        <v>2</v>
      </c>
      <c r="H539"/>
      <c r="I539"/>
      <c r="K539" s="21" t="s">
        <v>20</v>
      </c>
      <c r="L539" s="3">
        <f>STDEV(C532,C537,C542)</f>
        <v>0.12129737395455191</v>
      </c>
      <c r="M539" s="21" t="s">
        <v>20</v>
      </c>
      <c r="N539" s="3">
        <f>STDEV(E532,E537)</f>
        <v>6.0441139037482002E-2</v>
      </c>
      <c r="O539" s="53"/>
      <c r="P539" s="54"/>
    </row>
    <row r="540" spans="1:16" ht="17" thickBot="1">
      <c r="A540" s="47"/>
      <c r="B540" s="2" t="s">
        <v>15</v>
      </c>
      <c r="C540" s="3">
        <v>145</v>
      </c>
      <c r="D540" s="2" t="s">
        <v>15</v>
      </c>
      <c r="E540" s="3"/>
      <c r="F540" s="2" t="s">
        <v>15</v>
      </c>
      <c r="G540" s="3">
        <v>145</v>
      </c>
      <c r="H540"/>
      <c r="I540"/>
      <c r="K540" s="19" t="s">
        <v>23</v>
      </c>
      <c r="L540" s="20">
        <v>0.41499999999999998</v>
      </c>
      <c r="M540" s="19" t="s">
        <v>23</v>
      </c>
      <c r="N540" s="20">
        <v>0.23699999999999999</v>
      </c>
      <c r="O540" s="55"/>
      <c r="P540" s="56"/>
    </row>
    <row r="541" spans="1:16">
      <c r="A541" s="47"/>
      <c r="B541" s="2" t="s">
        <v>16</v>
      </c>
      <c r="C541" s="3">
        <v>73.820418000000004</v>
      </c>
      <c r="D541" s="17" t="s">
        <v>16</v>
      </c>
      <c r="E541" s="3"/>
      <c r="F541" s="17" t="s">
        <v>16</v>
      </c>
      <c r="G541" s="3">
        <v>69.569091999999998</v>
      </c>
    </row>
    <row r="542" spans="1:16">
      <c r="A542" s="48"/>
      <c r="B542" s="2" t="s">
        <v>6</v>
      </c>
      <c r="C542" s="11">
        <f>C541/G541</f>
        <v>1.0611094076087697</v>
      </c>
      <c r="D542" s="2" t="s">
        <v>6</v>
      </c>
      <c r="E542" s="11"/>
      <c r="F542" s="2"/>
      <c r="G542" s="3"/>
    </row>
    <row r="544" spans="1:16" ht="17" thickBot="1"/>
    <row r="545" spans="1:18" ht="19" thickBot="1">
      <c r="A545" s="69" t="s">
        <v>84</v>
      </c>
      <c r="B545" s="70"/>
    </row>
    <row r="546" spans="1:18" ht="19" thickBot="1">
      <c r="A546" s="71" t="s">
        <v>83</v>
      </c>
      <c r="B546" s="72"/>
      <c r="C546" s="73"/>
      <c r="D546" s="73"/>
      <c r="E546" s="73"/>
      <c r="F546" s="73"/>
      <c r="G546" s="73"/>
      <c r="H546" s="73"/>
      <c r="I546" s="73"/>
      <c r="J546" s="74"/>
    </row>
    <row r="547" spans="1:18" ht="19" thickBot="1">
      <c r="A547" s="8"/>
      <c r="B547" s="8"/>
      <c r="C547" s="8"/>
      <c r="D547" s="8"/>
      <c r="E547" s="8"/>
      <c r="F547" s="8"/>
    </row>
    <row r="548" spans="1:18" ht="17" thickBot="1">
      <c r="A548" s="75" t="s">
        <v>7</v>
      </c>
      <c r="B548" s="76"/>
      <c r="C548" s="76"/>
      <c r="D548" s="76"/>
      <c r="E548" s="76"/>
      <c r="F548" s="76"/>
      <c r="G548" s="77"/>
      <c r="H548" s="39"/>
      <c r="I548" s="39"/>
    </row>
    <row r="549" spans="1:18" ht="17" thickBot="1">
      <c r="A549" s="13"/>
      <c r="B549" s="78" t="s">
        <v>39</v>
      </c>
      <c r="C549" s="59"/>
      <c r="D549" s="60" t="s">
        <v>41</v>
      </c>
      <c r="E549" s="61"/>
      <c r="F549" s="62" t="s">
        <v>82</v>
      </c>
      <c r="G549" s="63"/>
      <c r="K549" s="79" t="s">
        <v>21</v>
      </c>
      <c r="L549" s="80"/>
      <c r="M549" s="80"/>
      <c r="N549" s="80"/>
      <c r="O549" s="80"/>
      <c r="P549" s="81"/>
      <c r="Q549" s="40"/>
      <c r="R549" s="40"/>
    </row>
    <row r="550" spans="1:18" ht="17" thickBot="1">
      <c r="A550" s="46" t="s">
        <v>0</v>
      </c>
      <c r="B550" s="9" t="s">
        <v>4</v>
      </c>
      <c r="C550" s="10">
        <v>69</v>
      </c>
      <c r="D550" s="9" t="s">
        <v>4</v>
      </c>
      <c r="E550" s="10">
        <v>57</v>
      </c>
      <c r="F550" s="9" t="s">
        <v>4</v>
      </c>
      <c r="G550" s="10">
        <v>81</v>
      </c>
      <c r="K550" s="58" t="s">
        <v>39</v>
      </c>
      <c r="L550" s="59"/>
      <c r="M550" s="60" t="s">
        <v>41</v>
      </c>
      <c r="N550" s="61"/>
      <c r="O550" s="62" t="s">
        <v>82</v>
      </c>
      <c r="P550" s="63"/>
    </row>
    <row r="551" spans="1:18">
      <c r="A551" s="47"/>
      <c r="B551" s="2" t="s">
        <v>5</v>
      </c>
      <c r="C551" s="3">
        <v>3</v>
      </c>
      <c r="D551" s="2" t="s">
        <v>5</v>
      </c>
      <c r="E551" s="3">
        <v>2</v>
      </c>
      <c r="F551" s="2" t="s">
        <v>5</v>
      </c>
      <c r="G551" s="3">
        <v>3</v>
      </c>
      <c r="K551" s="64" t="s">
        <v>19</v>
      </c>
      <c r="L551" s="65"/>
      <c r="M551" s="66" t="s">
        <v>19</v>
      </c>
      <c r="N551" s="67"/>
      <c r="O551" s="66" t="s">
        <v>19</v>
      </c>
      <c r="P551" s="67"/>
    </row>
    <row r="552" spans="1:18">
      <c r="A552" s="47"/>
      <c r="B552" s="2" t="s">
        <v>15</v>
      </c>
      <c r="C552" s="3">
        <v>72</v>
      </c>
      <c r="D552" s="2" t="s">
        <v>15</v>
      </c>
      <c r="E552" s="3">
        <v>72</v>
      </c>
      <c r="F552" s="2" t="s">
        <v>15</v>
      </c>
      <c r="G552" s="3">
        <v>96</v>
      </c>
      <c r="K552" s="21" t="s">
        <v>14</v>
      </c>
      <c r="L552" s="3">
        <f>AVERAGE(C552,C557)</f>
        <v>72</v>
      </c>
      <c r="M552" s="16" t="s">
        <v>14</v>
      </c>
      <c r="N552" s="3">
        <f>AVERAGE(E552,E557)</f>
        <v>72</v>
      </c>
      <c r="O552" s="16" t="s">
        <v>14</v>
      </c>
      <c r="P552" s="3">
        <f>AVERAGE(G552,G557)</f>
        <v>108</v>
      </c>
    </row>
    <row r="553" spans="1:18">
      <c r="A553" s="47"/>
      <c r="B553" s="2" t="s">
        <v>16</v>
      </c>
      <c r="C553" s="14">
        <v>31.182521000000001</v>
      </c>
      <c r="D553" s="17" t="s">
        <v>16</v>
      </c>
      <c r="E553" s="3">
        <v>33.70719278</v>
      </c>
      <c r="F553" s="17" t="s">
        <v>16</v>
      </c>
      <c r="G553" s="3">
        <v>52.073081000000002</v>
      </c>
      <c r="K553" s="21" t="s">
        <v>20</v>
      </c>
      <c r="L553" s="14">
        <f>STDEV(C552,C557)</f>
        <v>0</v>
      </c>
      <c r="M553" s="16" t="s">
        <v>20</v>
      </c>
      <c r="N553" s="3">
        <f>STDEV(E552,E557)</f>
        <v>0</v>
      </c>
      <c r="O553" s="16" t="s">
        <v>20</v>
      </c>
      <c r="P553" s="3">
        <f>STDEV(G552,G557)</f>
        <v>16.970562748477139</v>
      </c>
    </row>
    <row r="554" spans="1:18">
      <c r="A554" s="48"/>
      <c r="B554" s="2" t="s">
        <v>6</v>
      </c>
      <c r="C554" s="10">
        <f>C553/G553</f>
        <v>0.59882227825159795</v>
      </c>
      <c r="D554" s="17" t="s">
        <v>6</v>
      </c>
      <c r="E554" s="11">
        <f>E553/G553</f>
        <v>0.64730552010164333</v>
      </c>
      <c r="F554" s="2"/>
      <c r="G554" s="3"/>
      <c r="K554" s="49" t="s">
        <v>16</v>
      </c>
      <c r="L554" s="50"/>
      <c r="M554" s="68" t="s">
        <v>16</v>
      </c>
      <c r="N554" s="50"/>
      <c r="O554" s="68" t="s">
        <v>16</v>
      </c>
      <c r="P554" s="50"/>
    </row>
    <row r="555" spans="1:18">
      <c r="A555" s="46" t="s">
        <v>2</v>
      </c>
      <c r="B555" s="2" t="s">
        <v>4</v>
      </c>
      <c r="C555" s="3">
        <v>44</v>
      </c>
      <c r="D555" s="2" t="s">
        <v>4</v>
      </c>
      <c r="E555" s="3">
        <v>70</v>
      </c>
      <c r="F555" s="2" t="s">
        <v>4</v>
      </c>
      <c r="G555" s="3">
        <v>88</v>
      </c>
      <c r="K555" s="26" t="s">
        <v>14</v>
      </c>
      <c r="L555" s="3">
        <v>27.119</v>
      </c>
      <c r="M555" s="17" t="s">
        <v>14</v>
      </c>
      <c r="N555" s="3">
        <v>30.89</v>
      </c>
      <c r="O555" s="17" t="s">
        <v>14</v>
      </c>
      <c r="P555" s="3">
        <v>49.758000000000003</v>
      </c>
    </row>
    <row r="556" spans="1:18">
      <c r="A556" s="47"/>
      <c r="B556" s="2" t="s">
        <v>5</v>
      </c>
      <c r="C556" s="3">
        <v>2</v>
      </c>
      <c r="D556" s="2" t="s">
        <v>5</v>
      </c>
      <c r="E556" s="3">
        <v>2</v>
      </c>
      <c r="F556" s="2" t="s">
        <v>5</v>
      </c>
      <c r="G556" s="3">
        <v>3</v>
      </c>
      <c r="K556" s="26" t="s">
        <v>17</v>
      </c>
      <c r="L556" s="3">
        <v>23.056000000000001</v>
      </c>
      <c r="M556" s="17" t="s">
        <v>17</v>
      </c>
      <c r="N556" s="3">
        <v>28.074000000000002</v>
      </c>
      <c r="O556" s="17" t="s">
        <v>17</v>
      </c>
      <c r="P556" s="3">
        <v>47.442999999999998</v>
      </c>
    </row>
    <row r="557" spans="1:18">
      <c r="A557" s="47"/>
      <c r="B557" s="2" t="s">
        <v>15</v>
      </c>
      <c r="C557" s="3">
        <v>72</v>
      </c>
      <c r="D557" s="2" t="s">
        <v>15</v>
      </c>
      <c r="E557" s="3">
        <v>72</v>
      </c>
      <c r="F557" s="2" t="s">
        <v>15</v>
      </c>
      <c r="G557" s="3">
        <v>120</v>
      </c>
      <c r="K557" s="26" t="s">
        <v>18</v>
      </c>
      <c r="L557" s="3">
        <v>31.183</v>
      </c>
      <c r="M557" s="17" t="s">
        <v>18</v>
      </c>
      <c r="N557" s="3">
        <v>33.707000000000001</v>
      </c>
      <c r="O557" s="17" t="s">
        <v>18</v>
      </c>
      <c r="P557" s="3">
        <v>52.073</v>
      </c>
    </row>
    <row r="558" spans="1:18">
      <c r="A558" s="47"/>
      <c r="B558" s="2" t="s">
        <v>16</v>
      </c>
      <c r="C558" s="3">
        <v>23.055539</v>
      </c>
      <c r="D558" s="17" t="s">
        <v>16</v>
      </c>
      <c r="E558" s="3">
        <v>28.0735554</v>
      </c>
      <c r="F558" s="17" t="s">
        <v>16</v>
      </c>
      <c r="G558" s="3">
        <v>47.443116000000003</v>
      </c>
      <c r="K558" s="26" t="s">
        <v>24</v>
      </c>
      <c r="L558" s="3">
        <f>L557-L556</f>
        <v>8.1269999999999989</v>
      </c>
      <c r="M558" s="17" t="s">
        <v>24</v>
      </c>
      <c r="N558" s="3">
        <f>N557-N556</f>
        <v>5.6329999999999991</v>
      </c>
      <c r="O558" s="17" t="s">
        <v>24</v>
      </c>
      <c r="P558" s="3">
        <f>P557-P556</f>
        <v>4.6300000000000026</v>
      </c>
    </row>
    <row r="559" spans="1:18">
      <c r="A559" s="48"/>
      <c r="B559" s="2" t="s">
        <v>6</v>
      </c>
      <c r="C559" s="11">
        <f>C558/G558</f>
        <v>0.48596173573422113</v>
      </c>
      <c r="D559" s="2" t="s">
        <v>6</v>
      </c>
      <c r="E559" s="11">
        <f>E558/G558</f>
        <v>0.59173085089942234</v>
      </c>
      <c r="F559" s="2"/>
      <c r="G559" s="3"/>
      <c r="K559" s="49" t="s">
        <v>1</v>
      </c>
      <c r="L559" s="50"/>
      <c r="M559" s="49" t="s">
        <v>1</v>
      </c>
      <c r="N559" s="50"/>
      <c r="O559" s="51"/>
      <c r="P559" s="52"/>
    </row>
    <row r="560" spans="1:18">
      <c r="A560"/>
      <c r="B560"/>
      <c r="C560"/>
      <c r="D560"/>
      <c r="E560"/>
      <c r="F560"/>
      <c r="G560"/>
      <c r="H560"/>
      <c r="K560" s="21" t="s">
        <v>14</v>
      </c>
      <c r="L560" s="11">
        <f>AVERAGE(C554,C559)</f>
        <v>0.54239200699290957</v>
      </c>
      <c r="M560" s="21" t="s">
        <v>14</v>
      </c>
      <c r="N560" s="11">
        <f>AVERAGE(E554,E559)</f>
        <v>0.61951818550053284</v>
      </c>
      <c r="O560" s="53"/>
      <c r="P560" s="54"/>
    </row>
    <row r="561" spans="1:18">
      <c r="A561"/>
      <c r="B561"/>
      <c r="C561"/>
      <c r="D561"/>
      <c r="E561"/>
      <c r="F561"/>
      <c r="G561"/>
      <c r="H561"/>
      <c r="I561"/>
      <c r="K561" s="21" t="s">
        <v>20</v>
      </c>
      <c r="L561" s="3">
        <f>STDEV(C554,C559)</f>
        <v>7.9804454942429076E-2</v>
      </c>
      <c r="M561" s="21" t="s">
        <v>20</v>
      </c>
      <c r="N561" s="3">
        <f>STDEV(E554,E559)</f>
        <v>3.9297225455089631E-2</v>
      </c>
      <c r="O561" s="53"/>
      <c r="P561" s="54"/>
    </row>
    <row r="562" spans="1:18" ht="17" thickBot="1">
      <c r="A562"/>
      <c r="B562"/>
      <c r="C562"/>
      <c r="D562"/>
      <c r="E562"/>
      <c r="F562"/>
      <c r="G562"/>
      <c r="H562"/>
      <c r="I562"/>
      <c r="K562" s="19" t="s">
        <v>23</v>
      </c>
      <c r="L562" s="20">
        <v>7.8100000000000003E-2</v>
      </c>
      <c r="M562" s="19" t="s">
        <v>23</v>
      </c>
      <c r="N562" s="20">
        <v>4.6399999999999997E-2</v>
      </c>
      <c r="O562" s="55"/>
      <c r="P562" s="56"/>
    </row>
    <row r="564" spans="1:18" ht="17" thickBot="1"/>
    <row r="565" spans="1:18" ht="19" thickBot="1">
      <c r="A565" s="69" t="s">
        <v>84</v>
      </c>
      <c r="B565" s="70"/>
    </row>
    <row r="566" spans="1:18" ht="19" thickBot="1">
      <c r="A566" s="71" t="s">
        <v>86</v>
      </c>
      <c r="B566" s="72"/>
      <c r="C566" s="73"/>
      <c r="D566" s="73"/>
      <c r="E566" s="73"/>
      <c r="F566" s="73"/>
      <c r="G566" s="73"/>
      <c r="H566" s="73"/>
      <c r="I566" s="73"/>
      <c r="J566" s="74"/>
    </row>
    <row r="567" spans="1:18" ht="19" thickBot="1">
      <c r="A567" s="8"/>
      <c r="B567" s="8"/>
      <c r="C567" s="8"/>
      <c r="D567" s="8"/>
      <c r="E567" s="8"/>
      <c r="F567" s="8"/>
    </row>
    <row r="568" spans="1:18" ht="17" thickBot="1">
      <c r="A568" s="75" t="s">
        <v>7</v>
      </c>
      <c r="B568" s="76"/>
      <c r="C568" s="76"/>
      <c r="D568" s="76"/>
      <c r="E568" s="76"/>
      <c r="F568" s="76"/>
      <c r="G568" s="77"/>
      <c r="H568" s="39"/>
      <c r="I568" s="39"/>
    </row>
    <row r="569" spans="1:18" ht="17" thickBot="1">
      <c r="A569" s="13"/>
      <c r="B569" s="78" t="s">
        <v>39</v>
      </c>
      <c r="C569" s="59"/>
      <c r="D569" s="60" t="s">
        <v>41</v>
      </c>
      <c r="E569" s="61"/>
      <c r="F569" s="62" t="s">
        <v>82</v>
      </c>
      <c r="G569" s="63"/>
      <c r="K569" s="79" t="s">
        <v>21</v>
      </c>
      <c r="L569" s="80"/>
      <c r="M569" s="80"/>
      <c r="N569" s="80"/>
      <c r="O569" s="80"/>
      <c r="P569" s="81"/>
      <c r="Q569" s="40"/>
      <c r="R569" s="40"/>
    </row>
    <row r="570" spans="1:18" ht="17" thickBot="1">
      <c r="A570" s="46" t="s">
        <v>0</v>
      </c>
      <c r="B570" s="9" t="s">
        <v>4</v>
      </c>
      <c r="C570" s="10">
        <v>67</v>
      </c>
      <c r="D570" s="9" t="s">
        <v>4</v>
      </c>
      <c r="E570" s="10">
        <v>62</v>
      </c>
      <c r="F570" s="9" t="s">
        <v>4</v>
      </c>
      <c r="G570" s="10">
        <v>63</v>
      </c>
      <c r="K570" s="58" t="s">
        <v>39</v>
      </c>
      <c r="L570" s="59"/>
      <c r="M570" s="60" t="s">
        <v>41</v>
      </c>
      <c r="N570" s="61"/>
      <c r="O570" s="62" t="s">
        <v>82</v>
      </c>
      <c r="P570" s="63"/>
    </row>
    <row r="571" spans="1:18">
      <c r="A571" s="47"/>
      <c r="B571" s="2" t="s">
        <v>5</v>
      </c>
      <c r="C571" s="3">
        <v>3</v>
      </c>
      <c r="D571" s="2" t="s">
        <v>5</v>
      </c>
      <c r="E571" s="3">
        <v>3</v>
      </c>
      <c r="F571" s="2" t="s">
        <v>5</v>
      </c>
      <c r="G571" s="3">
        <v>3</v>
      </c>
      <c r="K571" s="64" t="s">
        <v>19</v>
      </c>
      <c r="L571" s="65"/>
      <c r="M571" s="66" t="s">
        <v>19</v>
      </c>
      <c r="N571" s="67"/>
      <c r="O571" s="66" t="s">
        <v>19</v>
      </c>
      <c r="P571" s="67"/>
    </row>
    <row r="572" spans="1:18">
      <c r="A572" s="47"/>
      <c r="B572" s="2" t="s">
        <v>15</v>
      </c>
      <c r="C572" s="3">
        <v>72</v>
      </c>
      <c r="D572" s="2" t="s">
        <v>15</v>
      </c>
      <c r="E572" s="3">
        <v>72</v>
      </c>
      <c r="F572" s="2" t="s">
        <v>15</v>
      </c>
      <c r="G572" s="3">
        <v>96</v>
      </c>
      <c r="K572" s="21" t="s">
        <v>14</v>
      </c>
      <c r="L572" s="3">
        <f>AVERAGE(C572,C577,C582)</f>
        <v>66.666666666666671</v>
      </c>
      <c r="M572" s="16" t="s">
        <v>14</v>
      </c>
      <c r="N572" s="3">
        <f>AVERAGE(E572,E577)</f>
        <v>72</v>
      </c>
      <c r="O572" s="16" t="s">
        <v>14</v>
      </c>
      <c r="P572" s="3">
        <f>AVERAGE(G572,G577,G582)</f>
        <v>82.666666666666671</v>
      </c>
    </row>
    <row r="573" spans="1:18">
      <c r="A573" s="47"/>
      <c r="B573" s="2" t="s">
        <v>16</v>
      </c>
      <c r="C573" s="14">
        <v>28.867262</v>
      </c>
      <c r="D573" s="17" t="s">
        <v>16</v>
      </c>
      <c r="E573" s="3">
        <v>31.664275329999999</v>
      </c>
      <c r="F573" s="17" t="s">
        <v>16</v>
      </c>
      <c r="G573" s="3">
        <v>30.618331000000001</v>
      </c>
      <c r="K573" s="21" t="s">
        <v>20</v>
      </c>
      <c r="L573" s="14">
        <f>STDEV(C572,C577,C582)</f>
        <v>16.653327995729054</v>
      </c>
      <c r="M573" s="16" t="s">
        <v>20</v>
      </c>
      <c r="N573" s="3">
        <f>STDEV(E572,E577)</f>
        <v>0</v>
      </c>
      <c r="O573" s="16" t="s">
        <v>20</v>
      </c>
      <c r="P573" s="3">
        <f>STDEV(G572,G577,G582)</f>
        <v>12.220201853215599</v>
      </c>
    </row>
    <row r="574" spans="1:18">
      <c r="A574" s="48"/>
      <c r="B574" s="2" t="s">
        <v>6</v>
      </c>
      <c r="C574" s="10">
        <f>C573/G573</f>
        <v>0.94280978280625416</v>
      </c>
      <c r="D574" s="17" t="s">
        <v>6</v>
      </c>
      <c r="E574" s="11">
        <f>E573/G573</f>
        <v>1.0341607231955261</v>
      </c>
      <c r="F574" s="2"/>
      <c r="G574" s="3"/>
      <c r="K574" s="49" t="s">
        <v>16</v>
      </c>
      <c r="L574" s="50"/>
      <c r="M574" s="68" t="s">
        <v>16</v>
      </c>
      <c r="N574" s="50"/>
      <c r="O574" s="68" t="s">
        <v>16</v>
      </c>
      <c r="P574" s="50"/>
    </row>
    <row r="575" spans="1:18">
      <c r="A575" s="46" t="s">
        <v>2</v>
      </c>
      <c r="B575" s="2" t="s">
        <v>4</v>
      </c>
      <c r="C575" s="3">
        <v>79</v>
      </c>
      <c r="D575" s="2" t="s">
        <v>4</v>
      </c>
      <c r="E575" s="3">
        <v>72</v>
      </c>
      <c r="F575" s="2" t="s">
        <v>4</v>
      </c>
      <c r="G575" s="3">
        <v>66</v>
      </c>
      <c r="K575" s="26" t="s">
        <v>14</v>
      </c>
      <c r="L575" s="3">
        <v>25.065999999999999</v>
      </c>
      <c r="M575" s="17" t="s">
        <v>14</v>
      </c>
      <c r="N575" s="3">
        <v>26.513999999999999</v>
      </c>
      <c r="O575" s="17" t="s">
        <v>14</v>
      </c>
      <c r="P575" s="3">
        <v>27.148</v>
      </c>
    </row>
    <row r="576" spans="1:18">
      <c r="A576" s="47"/>
      <c r="B576" s="2" t="s">
        <v>5</v>
      </c>
      <c r="C576" s="3">
        <v>3</v>
      </c>
      <c r="D576" s="2" t="s">
        <v>5</v>
      </c>
      <c r="E576" s="3">
        <v>3</v>
      </c>
      <c r="F576" s="2" t="s">
        <v>5</v>
      </c>
      <c r="G576" s="3">
        <v>3</v>
      </c>
      <c r="K576" s="26" t="s">
        <v>17</v>
      </c>
      <c r="L576" s="3">
        <v>21.710999999999999</v>
      </c>
      <c r="M576" s="17" t="s">
        <v>17</v>
      </c>
      <c r="N576" s="3">
        <v>21.364000000000001</v>
      </c>
      <c r="O576" s="17" t="s">
        <v>17</v>
      </c>
      <c r="P576" s="3">
        <v>24.428999999999998</v>
      </c>
    </row>
    <row r="577" spans="1:18">
      <c r="A577" s="47"/>
      <c r="B577" s="2" t="s">
        <v>15</v>
      </c>
      <c r="C577" s="3">
        <v>48</v>
      </c>
      <c r="D577" s="2" t="s">
        <v>15</v>
      </c>
      <c r="E577" s="3">
        <v>72</v>
      </c>
      <c r="F577" s="2" t="s">
        <v>15</v>
      </c>
      <c r="G577" s="3">
        <v>72</v>
      </c>
      <c r="K577" s="26" t="s">
        <v>18</v>
      </c>
      <c r="L577" s="3">
        <v>28.867000000000001</v>
      </c>
      <c r="M577" s="17" t="s">
        <v>18</v>
      </c>
      <c r="N577" s="3">
        <v>31.664000000000001</v>
      </c>
      <c r="O577" s="17" t="s">
        <v>18</v>
      </c>
      <c r="P577" s="3">
        <v>30.617999999999999</v>
      </c>
    </row>
    <row r="578" spans="1:18">
      <c r="A578" s="47"/>
      <c r="B578" s="2" t="s">
        <v>16</v>
      </c>
      <c r="C578" s="3">
        <v>24.620457999999999</v>
      </c>
      <c r="D578" s="17" t="s">
        <v>16</v>
      </c>
      <c r="E578" s="3">
        <v>21.364460279999999</v>
      </c>
      <c r="F578" s="17" t="s">
        <v>16</v>
      </c>
      <c r="G578" s="3">
        <v>24.429402</v>
      </c>
      <c r="K578" s="26" t="s">
        <v>24</v>
      </c>
      <c r="L578" s="3">
        <f>L577-L576</f>
        <v>7.1560000000000024</v>
      </c>
      <c r="M578" s="17" t="s">
        <v>24</v>
      </c>
      <c r="N578" s="3">
        <f>N577-N576</f>
        <v>10.3</v>
      </c>
      <c r="O578" s="17" t="s">
        <v>24</v>
      </c>
      <c r="P578" s="3">
        <f>P577-P576</f>
        <v>6.1890000000000001</v>
      </c>
    </row>
    <row r="579" spans="1:18">
      <c r="A579" s="48"/>
      <c r="B579" s="2" t="s">
        <v>6</v>
      </c>
      <c r="C579" s="11">
        <f>C578/G578</f>
        <v>1.0078207399427952</v>
      </c>
      <c r="D579" s="2" t="s">
        <v>6</v>
      </c>
      <c r="E579" s="11">
        <f>E578/G578</f>
        <v>0.87453881515396892</v>
      </c>
      <c r="F579" s="2"/>
      <c r="G579" s="3"/>
      <c r="K579" s="49" t="s">
        <v>1</v>
      </c>
      <c r="L579" s="50"/>
      <c r="M579" s="49" t="s">
        <v>1</v>
      </c>
      <c r="N579" s="50"/>
      <c r="O579" s="51"/>
      <c r="P579" s="52"/>
    </row>
    <row r="580" spans="1:18">
      <c r="A580" s="46" t="s">
        <v>3</v>
      </c>
      <c r="B580" s="2" t="s">
        <v>4</v>
      </c>
      <c r="C580" s="3">
        <v>100</v>
      </c>
      <c r="D580" s="2" t="s">
        <v>4</v>
      </c>
      <c r="E580" s="3"/>
      <c r="F580" s="2" t="s">
        <v>4</v>
      </c>
      <c r="G580" s="3">
        <v>95</v>
      </c>
      <c r="H580"/>
      <c r="K580" s="21" t="s">
        <v>14</v>
      </c>
      <c r="L580" s="11">
        <f>AVERAGE(C574,C579,C584)</f>
        <v>0.92436896413717962</v>
      </c>
      <c r="M580" s="21" t="s">
        <v>14</v>
      </c>
      <c r="N580" s="11">
        <f>AVERAGE(E574,E579)</f>
        <v>0.95434976917474756</v>
      </c>
      <c r="O580" s="53"/>
      <c r="P580" s="54"/>
    </row>
    <row r="581" spans="1:18">
      <c r="A581" s="47"/>
      <c r="B581" s="2" t="s">
        <v>5</v>
      </c>
      <c r="C581" s="3">
        <v>3</v>
      </c>
      <c r="D581" s="2" t="s">
        <v>5</v>
      </c>
      <c r="E581" s="3"/>
      <c r="F581" s="2" t="s">
        <v>5</v>
      </c>
      <c r="G581" s="3">
        <v>3</v>
      </c>
      <c r="H581"/>
      <c r="I581"/>
      <c r="K581" s="21" t="s">
        <v>20</v>
      </c>
      <c r="L581" s="3">
        <f>STDEV(C574,C579,C584)</f>
        <v>9.403819300443847E-2</v>
      </c>
      <c r="M581" s="21" t="s">
        <v>20</v>
      </c>
      <c r="N581" s="3">
        <f>STDEV(E574,E579)</f>
        <v>0.11286973360212058</v>
      </c>
      <c r="O581" s="53"/>
      <c r="P581" s="54"/>
    </row>
    <row r="582" spans="1:18" ht="17" thickBot="1">
      <c r="A582" s="47"/>
      <c r="B582" s="2" t="s">
        <v>15</v>
      </c>
      <c r="C582" s="3">
        <v>80</v>
      </c>
      <c r="D582" s="2" t="s">
        <v>15</v>
      </c>
      <c r="E582" s="3"/>
      <c r="F582" s="2" t="s">
        <v>15</v>
      </c>
      <c r="G582" s="3">
        <v>80</v>
      </c>
      <c r="H582"/>
      <c r="I582"/>
      <c r="K582" s="19" t="s">
        <v>23</v>
      </c>
      <c r="L582" s="20">
        <v>0.29799999999999999</v>
      </c>
      <c r="M582" s="19" t="s">
        <v>23</v>
      </c>
      <c r="N582" s="20">
        <v>0.66900000000000004</v>
      </c>
      <c r="O582" s="55"/>
      <c r="P582" s="56"/>
    </row>
    <row r="583" spans="1:18">
      <c r="A583" s="47"/>
      <c r="B583" s="2" t="s">
        <v>16</v>
      </c>
      <c r="C583" s="3">
        <v>21.710560000000001</v>
      </c>
      <c r="D583" s="17" t="s">
        <v>16</v>
      </c>
      <c r="E583" s="3"/>
      <c r="F583" s="17" t="s">
        <v>16</v>
      </c>
      <c r="G583" s="3">
        <v>26.396576</v>
      </c>
    </row>
    <row r="584" spans="1:18">
      <c r="A584" s="48"/>
      <c r="B584" s="2" t="s">
        <v>6</v>
      </c>
      <c r="C584" s="11">
        <f>C583/G583</f>
        <v>0.8224763696624896</v>
      </c>
      <c r="D584" s="2" t="s">
        <v>6</v>
      </c>
      <c r="E584" s="11"/>
      <c r="F584" s="2"/>
      <c r="G584" s="3"/>
    </row>
    <row r="586" spans="1:18" ht="17" thickBot="1"/>
    <row r="587" spans="1:18" ht="19" thickBot="1">
      <c r="A587" s="69" t="s">
        <v>87</v>
      </c>
      <c r="B587" s="70"/>
    </row>
    <row r="588" spans="1:18" ht="19" thickBot="1">
      <c r="A588" s="71" t="s">
        <v>88</v>
      </c>
      <c r="B588" s="72"/>
      <c r="C588" s="73"/>
      <c r="D588" s="73"/>
      <c r="E588" s="73"/>
      <c r="F588" s="73"/>
      <c r="G588" s="73"/>
      <c r="H588" s="73"/>
      <c r="I588" s="73"/>
      <c r="J588" s="74"/>
    </row>
    <row r="589" spans="1:18" ht="19" thickBot="1">
      <c r="A589" s="8"/>
      <c r="B589" s="8"/>
      <c r="C589" s="8"/>
      <c r="D589" s="8"/>
      <c r="E589" s="8"/>
      <c r="F589" s="8"/>
    </row>
    <row r="590" spans="1:18" ht="17" thickBot="1">
      <c r="A590" s="75" t="s">
        <v>7</v>
      </c>
      <c r="B590" s="76"/>
      <c r="C590" s="76"/>
      <c r="D590" s="76"/>
      <c r="E590" s="76"/>
      <c r="F590" s="76"/>
      <c r="G590" s="77"/>
      <c r="H590" s="39"/>
      <c r="I590" s="39"/>
    </row>
    <row r="591" spans="1:18" ht="17" thickBot="1">
      <c r="A591" s="13"/>
      <c r="B591" s="78" t="s">
        <v>39</v>
      </c>
      <c r="C591" s="59"/>
      <c r="D591" s="60" t="s">
        <v>41</v>
      </c>
      <c r="E591" s="61"/>
      <c r="F591" s="62" t="s">
        <v>82</v>
      </c>
      <c r="G591" s="63"/>
      <c r="K591" s="79" t="s">
        <v>21</v>
      </c>
      <c r="L591" s="80"/>
      <c r="M591" s="80"/>
      <c r="N591" s="80"/>
      <c r="O591" s="80"/>
      <c r="P591" s="81"/>
      <c r="Q591" s="40"/>
      <c r="R591" s="40"/>
    </row>
    <row r="592" spans="1:18" ht="17" thickBot="1">
      <c r="A592" s="46" t="s">
        <v>0</v>
      </c>
      <c r="B592" s="9" t="s">
        <v>4</v>
      </c>
      <c r="C592" s="10">
        <v>62</v>
      </c>
      <c r="D592" s="9" t="s">
        <v>4</v>
      </c>
      <c r="E592" s="10">
        <v>86</v>
      </c>
      <c r="F592" s="9" t="s">
        <v>4</v>
      </c>
      <c r="G592" s="10">
        <v>62</v>
      </c>
      <c r="K592" s="58" t="s">
        <v>39</v>
      </c>
      <c r="L592" s="59"/>
      <c r="M592" s="60" t="s">
        <v>41</v>
      </c>
      <c r="N592" s="61"/>
      <c r="O592" s="62" t="s">
        <v>82</v>
      </c>
      <c r="P592" s="63"/>
    </row>
    <row r="593" spans="1:16">
      <c r="A593" s="47"/>
      <c r="B593" s="2" t="s">
        <v>5</v>
      </c>
      <c r="C593" s="3">
        <v>3</v>
      </c>
      <c r="D593" s="2" t="s">
        <v>5</v>
      </c>
      <c r="E593" s="3">
        <v>3</v>
      </c>
      <c r="F593" s="2" t="s">
        <v>5</v>
      </c>
      <c r="G593" s="3">
        <v>3</v>
      </c>
      <c r="K593" s="64" t="s">
        <v>19</v>
      </c>
      <c r="L593" s="65"/>
      <c r="M593" s="66" t="s">
        <v>19</v>
      </c>
      <c r="N593" s="67"/>
      <c r="O593" s="66" t="s">
        <v>19</v>
      </c>
      <c r="P593" s="67"/>
    </row>
    <row r="594" spans="1:16">
      <c r="A594" s="47"/>
      <c r="B594" s="2" t="s">
        <v>15</v>
      </c>
      <c r="C594" s="3">
        <v>144</v>
      </c>
      <c r="D594" s="2" t="s">
        <v>15</v>
      </c>
      <c r="E594" s="3">
        <v>144</v>
      </c>
      <c r="F594" s="2" t="s">
        <v>15</v>
      </c>
      <c r="G594" s="3">
        <v>144</v>
      </c>
      <c r="K594" s="21" t="s">
        <v>14</v>
      </c>
      <c r="L594" s="3">
        <f>AVERAGE(C594,C599)</f>
        <v>132</v>
      </c>
      <c r="M594" s="16" t="s">
        <v>14</v>
      </c>
      <c r="N594" s="3">
        <f>AVERAGE(E594,E599)</f>
        <v>132</v>
      </c>
      <c r="O594" s="16" t="s">
        <v>14</v>
      </c>
      <c r="P594" s="3">
        <f>AVERAGE(G594,G599)</f>
        <v>132</v>
      </c>
    </row>
    <row r="595" spans="1:16">
      <c r="A595" s="47"/>
      <c r="B595" s="2" t="s">
        <v>16</v>
      </c>
      <c r="C595" s="14">
        <v>91.512126899999998</v>
      </c>
      <c r="D595" s="17" t="s">
        <v>16</v>
      </c>
      <c r="E595" s="3">
        <v>87.307342899999995</v>
      </c>
      <c r="F595" s="17" t="s">
        <v>16</v>
      </c>
      <c r="G595" s="3">
        <v>85.314316099999999</v>
      </c>
      <c r="K595" s="21" t="s">
        <v>20</v>
      </c>
      <c r="L595" s="14">
        <f>STDEV(C594,C599)</f>
        <v>16.970562748477139</v>
      </c>
      <c r="M595" s="16" t="s">
        <v>20</v>
      </c>
      <c r="N595" s="3">
        <f>STDEV(E594,E599)</f>
        <v>16.970562748477139</v>
      </c>
      <c r="O595" s="16" t="s">
        <v>20</v>
      </c>
      <c r="P595" s="3">
        <f>STDEV(G594,G599)</f>
        <v>16.970562748477139</v>
      </c>
    </row>
    <row r="596" spans="1:16">
      <c r="A596" s="48"/>
      <c r="B596" s="2" t="s">
        <v>6</v>
      </c>
      <c r="C596" s="10">
        <f>C595/G595</f>
        <v>1.0726467852445223</v>
      </c>
      <c r="D596" s="17" t="s">
        <v>6</v>
      </c>
      <c r="E596" s="11">
        <f>E595/G595</f>
        <v>1.0233609890005317</v>
      </c>
      <c r="F596" s="2"/>
      <c r="G596" s="3"/>
      <c r="K596" s="49" t="s">
        <v>16</v>
      </c>
      <c r="L596" s="50"/>
      <c r="M596" s="68" t="s">
        <v>16</v>
      </c>
      <c r="N596" s="50"/>
      <c r="O596" s="68" t="s">
        <v>16</v>
      </c>
      <c r="P596" s="50"/>
    </row>
    <row r="597" spans="1:16">
      <c r="A597" s="46" t="s">
        <v>2</v>
      </c>
      <c r="B597" s="2" t="s">
        <v>4</v>
      </c>
      <c r="C597" s="3">
        <v>72</v>
      </c>
      <c r="D597" s="2" t="s">
        <v>4</v>
      </c>
      <c r="E597" s="3">
        <v>73</v>
      </c>
      <c r="F597" s="2" t="s">
        <v>4</v>
      </c>
      <c r="G597" s="3">
        <v>66</v>
      </c>
      <c r="K597" s="26" t="s">
        <v>14</v>
      </c>
      <c r="L597" s="3">
        <v>83.430999999999997</v>
      </c>
      <c r="M597" s="17" t="s">
        <v>14</v>
      </c>
      <c r="N597" s="3">
        <v>78.004999999999995</v>
      </c>
      <c r="O597" s="17" t="s">
        <v>14</v>
      </c>
      <c r="P597" s="3">
        <v>77.546999999999997</v>
      </c>
    </row>
    <row r="598" spans="1:16">
      <c r="A598" s="47"/>
      <c r="B598" s="2" t="s">
        <v>5</v>
      </c>
      <c r="C598" s="3">
        <v>3</v>
      </c>
      <c r="D598" s="2" t="s">
        <v>5</v>
      </c>
      <c r="E598" s="3">
        <v>3</v>
      </c>
      <c r="F598" s="2" t="s">
        <v>5</v>
      </c>
      <c r="G598" s="3">
        <v>3</v>
      </c>
      <c r="K598" s="26" t="s">
        <v>17</v>
      </c>
      <c r="L598" s="3">
        <v>75.349000000000004</v>
      </c>
      <c r="M598" s="17" t="s">
        <v>17</v>
      </c>
      <c r="N598" s="3">
        <v>68.703000000000003</v>
      </c>
      <c r="O598" s="17" t="s">
        <v>17</v>
      </c>
      <c r="P598" s="3">
        <v>69.778999999999996</v>
      </c>
    </row>
    <row r="599" spans="1:16">
      <c r="A599" s="47"/>
      <c r="B599" s="2" t="s">
        <v>15</v>
      </c>
      <c r="C599" s="3">
        <v>120</v>
      </c>
      <c r="D599" s="2" t="s">
        <v>15</v>
      </c>
      <c r="E599" s="3">
        <v>120</v>
      </c>
      <c r="F599" s="2" t="s">
        <v>15</v>
      </c>
      <c r="G599" s="3">
        <v>120</v>
      </c>
      <c r="K599" s="26" t="s">
        <v>18</v>
      </c>
      <c r="L599" s="3">
        <v>91.512</v>
      </c>
      <c r="M599" s="17" t="s">
        <v>18</v>
      </c>
      <c r="N599" s="3">
        <v>87.301000000000002</v>
      </c>
      <c r="O599" s="17" t="s">
        <v>18</v>
      </c>
      <c r="P599" s="3">
        <v>85.313999999999993</v>
      </c>
    </row>
    <row r="600" spans="1:16">
      <c r="A600" s="47"/>
      <c r="B600" s="2" t="s">
        <v>16</v>
      </c>
      <c r="C600" s="3">
        <v>75.349035299999997</v>
      </c>
      <c r="D600" s="17" t="s">
        <v>16</v>
      </c>
      <c r="E600" s="3">
        <v>68.703047799999993</v>
      </c>
      <c r="F600" s="17" t="s">
        <v>16</v>
      </c>
      <c r="G600" s="3">
        <v>69.779059700000005</v>
      </c>
      <c r="K600" s="26" t="s">
        <v>24</v>
      </c>
      <c r="L600" s="3">
        <f>L599-L598</f>
        <v>16.162999999999997</v>
      </c>
      <c r="M600" s="17" t="s">
        <v>24</v>
      </c>
      <c r="N600" s="3">
        <f>N599-N598</f>
        <v>18.597999999999999</v>
      </c>
      <c r="O600" s="17" t="s">
        <v>24</v>
      </c>
      <c r="P600" s="3">
        <f>P599-P598</f>
        <v>15.534999999999997</v>
      </c>
    </row>
    <row r="601" spans="1:16">
      <c r="A601" s="48"/>
      <c r="B601" s="2" t="s">
        <v>6</v>
      </c>
      <c r="C601" s="11">
        <f>C600/G600</f>
        <v>1.0798230246143599</v>
      </c>
      <c r="D601" s="2" t="s">
        <v>6</v>
      </c>
      <c r="E601" s="11">
        <f>E600/G600</f>
        <v>0.9845797305864239</v>
      </c>
      <c r="F601" s="2"/>
      <c r="G601" s="3"/>
      <c r="K601" s="49" t="s">
        <v>1</v>
      </c>
      <c r="L601" s="50"/>
      <c r="M601" s="49" t="s">
        <v>1</v>
      </c>
      <c r="N601" s="50"/>
      <c r="O601" s="51"/>
      <c r="P601" s="52"/>
    </row>
    <row r="602" spans="1:16">
      <c r="A602"/>
      <c r="B602"/>
      <c r="C602"/>
      <c r="D602"/>
      <c r="E602"/>
      <c r="F602"/>
      <c r="G602"/>
      <c r="H602"/>
      <c r="K602" s="21" t="s">
        <v>14</v>
      </c>
      <c r="L602" s="11">
        <f>AVERAGE(C596,C601)</f>
        <v>1.0762349049294411</v>
      </c>
      <c r="M602" s="21" t="s">
        <v>14</v>
      </c>
      <c r="N602" s="11">
        <f>AVERAGE(E596,E601)</f>
        <v>1.0039703597934779</v>
      </c>
      <c r="O602" s="53"/>
      <c r="P602" s="54"/>
    </row>
    <row r="603" spans="1:16">
      <c r="A603"/>
      <c r="B603"/>
      <c r="C603"/>
      <c r="D603"/>
      <c r="E603"/>
      <c r="F603"/>
      <c r="G603"/>
      <c r="H603"/>
      <c r="I603"/>
      <c r="K603" s="21" t="s">
        <v>20</v>
      </c>
      <c r="L603" s="3">
        <f>STDEV(C596,C601)</f>
        <v>5.0743675218300277E-3</v>
      </c>
      <c r="M603" s="21" t="s">
        <v>20</v>
      </c>
      <c r="N603" s="3">
        <f>STDEV(E596,E601)</f>
        <v>2.742249080756351E-2</v>
      </c>
      <c r="O603" s="53"/>
      <c r="P603" s="54"/>
    </row>
    <row r="604" spans="1:16" ht="17" thickBot="1">
      <c r="A604"/>
      <c r="B604"/>
      <c r="C604"/>
      <c r="D604"/>
      <c r="E604"/>
      <c r="F604"/>
      <c r="G604"/>
      <c r="H604"/>
      <c r="I604"/>
      <c r="K604" s="19" t="s">
        <v>23</v>
      </c>
      <c r="L604" s="20">
        <v>2.9899999999999999E-2</v>
      </c>
      <c r="M604" s="19" t="s">
        <v>23</v>
      </c>
      <c r="N604" s="20">
        <v>0.871</v>
      </c>
      <c r="O604" s="55"/>
      <c r="P604" s="56"/>
    </row>
    <row r="606" spans="1:16" ht="17" thickBot="1"/>
    <row r="607" spans="1:16" ht="19" thickBot="1">
      <c r="A607" s="69" t="s">
        <v>89</v>
      </c>
      <c r="B607" s="70"/>
    </row>
    <row r="608" spans="1:16" ht="19" thickBot="1">
      <c r="A608" s="71" t="s">
        <v>90</v>
      </c>
      <c r="B608" s="72"/>
      <c r="C608" s="73"/>
      <c r="D608" s="73"/>
      <c r="E608" s="73"/>
      <c r="F608" s="73"/>
      <c r="G608" s="73"/>
      <c r="H608" s="73"/>
      <c r="I608" s="73"/>
      <c r="J608" s="74"/>
    </row>
    <row r="609" spans="1:18" ht="19" thickBot="1">
      <c r="A609" s="8"/>
      <c r="B609" s="8"/>
      <c r="C609" s="8"/>
      <c r="D609" s="8"/>
      <c r="E609" s="8"/>
      <c r="F609" s="8"/>
    </row>
    <row r="610" spans="1:18" ht="17" thickBot="1">
      <c r="A610" s="75" t="s">
        <v>7</v>
      </c>
      <c r="B610" s="76"/>
      <c r="C610" s="76"/>
      <c r="D610" s="76"/>
      <c r="E610" s="76"/>
      <c r="F610" s="76"/>
      <c r="G610" s="77"/>
      <c r="H610" s="39"/>
      <c r="I610" s="39"/>
    </row>
    <row r="611" spans="1:18" ht="17" thickBot="1">
      <c r="A611" s="13"/>
      <c r="B611" s="78" t="s">
        <v>39</v>
      </c>
      <c r="C611" s="59"/>
      <c r="D611" s="60" t="s">
        <v>41</v>
      </c>
      <c r="E611" s="61"/>
      <c r="F611" s="62" t="s">
        <v>82</v>
      </c>
      <c r="G611" s="63"/>
      <c r="K611" s="79" t="s">
        <v>21</v>
      </c>
      <c r="L611" s="80"/>
      <c r="M611" s="80"/>
      <c r="N611" s="80"/>
      <c r="O611" s="80"/>
      <c r="P611" s="81"/>
      <c r="Q611" s="40"/>
      <c r="R611" s="40"/>
    </row>
    <row r="612" spans="1:18" ht="17" thickBot="1">
      <c r="A612" s="46" t="s">
        <v>0</v>
      </c>
      <c r="B612" s="9" t="s">
        <v>4</v>
      </c>
      <c r="C612" s="10">
        <v>108</v>
      </c>
      <c r="D612" s="9" t="s">
        <v>4</v>
      </c>
      <c r="E612" s="10">
        <v>73</v>
      </c>
      <c r="F612" s="9" t="s">
        <v>4</v>
      </c>
      <c r="G612" s="10">
        <v>908</v>
      </c>
      <c r="K612" s="58" t="s">
        <v>39</v>
      </c>
      <c r="L612" s="59"/>
      <c r="M612" s="60" t="s">
        <v>41</v>
      </c>
      <c r="N612" s="61"/>
      <c r="O612" s="62" t="s">
        <v>82</v>
      </c>
      <c r="P612" s="63"/>
    </row>
    <row r="613" spans="1:18">
      <c r="A613" s="47"/>
      <c r="B613" s="2" t="s">
        <v>5</v>
      </c>
      <c r="C613" s="3">
        <v>3</v>
      </c>
      <c r="D613" s="2" t="s">
        <v>5</v>
      </c>
      <c r="E613" s="3">
        <v>3</v>
      </c>
      <c r="F613" s="2" t="s">
        <v>5</v>
      </c>
      <c r="G613" s="3">
        <v>3</v>
      </c>
      <c r="K613" s="64" t="s">
        <v>19</v>
      </c>
      <c r="L613" s="65"/>
      <c r="M613" s="66" t="s">
        <v>19</v>
      </c>
      <c r="N613" s="67"/>
      <c r="O613" s="66" t="s">
        <v>19</v>
      </c>
      <c r="P613" s="67"/>
    </row>
    <row r="614" spans="1:18">
      <c r="A614" s="47"/>
      <c r="B614" s="2" t="s">
        <v>15</v>
      </c>
      <c r="C614" s="3">
        <v>96</v>
      </c>
      <c r="D614" s="2" t="s">
        <v>15</v>
      </c>
      <c r="E614" s="3">
        <v>48</v>
      </c>
      <c r="F614" s="2" t="s">
        <v>15</v>
      </c>
      <c r="G614" s="3">
        <v>120</v>
      </c>
      <c r="K614" s="21" t="s">
        <v>14</v>
      </c>
      <c r="L614" s="3">
        <f>AVERAGE(C614,C619)</f>
        <v>96</v>
      </c>
      <c r="M614" s="16" t="s">
        <v>14</v>
      </c>
      <c r="N614" s="3">
        <f>AVERAGE(E614,E619)</f>
        <v>72</v>
      </c>
      <c r="O614" s="16" t="s">
        <v>14</v>
      </c>
      <c r="P614" s="3">
        <f>AVERAGE(G614,G619)</f>
        <v>120</v>
      </c>
    </row>
    <row r="615" spans="1:18">
      <c r="A615" s="47"/>
      <c r="B615" s="2" t="s">
        <v>16</v>
      </c>
      <c r="C615" s="14">
        <v>38.457414200000002</v>
      </c>
      <c r="D615" s="17" t="s">
        <v>16</v>
      </c>
      <c r="E615" s="3">
        <v>20.374765</v>
      </c>
      <c r="F615" s="17" t="s">
        <v>16</v>
      </c>
      <c r="G615" s="3">
        <v>69.690956999999997</v>
      </c>
      <c r="K615" s="21" t="s">
        <v>20</v>
      </c>
      <c r="L615" s="14">
        <f>STDEV(C614,C619)</f>
        <v>0</v>
      </c>
      <c r="M615" s="16" t="s">
        <v>20</v>
      </c>
      <c r="N615" s="3">
        <f>STDEV(E614,E619)</f>
        <v>33.941125496954278</v>
      </c>
      <c r="O615" s="16" t="s">
        <v>20</v>
      </c>
      <c r="P615" s="3">
        <f>STDEV(G614,G619)</f>
        <v>0</v>
      </c>
    </row>
    <row r="616" spans="1:18">
      <c r="A616" s="48"/>
      <c r="B616" s="2" t="s">
        <v>6</v>
      </c>
      <c r="C616" s="10">
        <f>C615/G615</f>
        <v>0.551827896408425</v>
      </c>
      <c r="D616" s="17" t="s">
        <v>6</v>
      </c>
      <c r="E616" s="11">
        <f>E615/G615</f>
        <v>0.29235880632260514</v>
      </c>
      <c r="F616" s="2"/>
      <c r="G616" s="3"/>
      <c r="K616" s="49" t="s">
        <v>16</v>
      </c>
      <c r="L616" s="50"/>
      <c r="M616" s="68" t="s">
        <v>16</v>
      </c>
      <c r="N616" s="50"/>
      <c r="O616" s="68" t="s">
        <v>16</v>
      </c>
      <c r="P616" s="50"/>
    </row>
    <row r="617" spans="1:18">
      <c r="A617" s="46" t="s">
        <v>2</v>
      </c>
      <c r="B617" s="2" t="s">
        <v>4</v>
      </c>
      <c r="C617" s="3">
        <v>42</v>
      </c>
      <c r="D617" s="2" t="s">
        <v>4</v>
      </c>
      <c r="E617" s="3">
        <v>46</v>
      </c>
      <c r="F617" s="2" t="s">
        <v>4</v>
      </c>
      <c r="G617" s="3">
        <v>49</v>
      </c>
      <c r="K617" s="26" t="s">
        <v>14</v>
      </c>
      <c r="L617" s="3">
        <v>40.759</v>
      </c>
      <c r="M617" s="17" t="s">
        <v>14</v>
      </c>
      <c r="N617" s="3">
        <v>29.472999999999999</v>
      </c>
      <c r="O617" s="17" t="s">
        <v>14</v>
      </c>
      <c r="P617" s="3">
        <v>67.042000000000002</v>
      </c>
    </row>
    <row r="618" spans="1:18">
      <c r="A618" s="47"/>
      <c r="B618" s="2" t="s">
        <v>5</v>
      </c>
      <c r="C618" s="3">
        <v>2</v>
      </c>
      <c r="D618" s="2" t="s">
        <v>5</v>
      </c>
      <c r="E618" s="3">
        <v>2</v>
      </c>
      <c r="F618" s="2" t="s">
        <v>5</v>
      </c>
      <c r="G618" s="3">
        <v>2</v>
      </c>
      <c r="K618" s="26" t="s">
        <v>17</v>
      </c>
      <c r="L618" s="3">
        <v>38.457000000000001</v>
      </c>
      <c r="M618" s="17" t="s">
        <v>17</v>
      </c>
      <c r="N618" s="3">
        <v>20.375</v>
      </c>
      <c r="O618" s="17" t="s">
        <v>17</v>
      </c>
      <c r="P618" s="3">
        <v>64.391999999999996</v>
      </c>
    </row>
    <row r="619" spans="1:18">
      <c r="A619" s="47"/>
      <c r="B619" s="2" t="s">
        <v>15</v>
      </c>
      <c r="C619" s="3">
        <v>96</v>
      </c>
      <c r="D619" s="2" t="s">
        <v>15</v>
      </c>
      <c r="E619" s="3">
        <v>96</v>
      </c>
      <c r="F619" s="2" t="s">
        <v>15</v>
      </c>
      <c r="G619" s="3">
        <v>120</v>
      </c>
      <c r="K619" s="26" t="s">
        <v>18</v>
      </c>
      <c r="L619" s="3">
        <v>43.061</v>
      </c>
      <c r="M619" s="17" t="s">
        <v>18</v>
      </c>
      <c r="N619" s="3">
        <v>38.570999999999998</v>
      </c>
      <c r="O619" s="17" t="s">
        <v>18</v>
      </c>
      <c r="P619" s="3">
        <v>69.691000000000003</v>
      </c>
    </row>
    <row r="620" spans="1:18">
      <c r="A620" s="47"/>
      <c r="B620" s="2" t="s">
        <v>16</v>
      </c>
      <c r="C620" s="3">
        <v>43.060752200000003</v>
      </c>
      <c r="D620" s="17" t="s">
        <v>16</v>
      </c>
      <c r="E620" s="3">
        <v>38.571175199999999</v>
      </c>
      <c r="F620" s="17" t="s">
        <v>16</v>
      </c>
      <c r="G620" s="3">
        <v>64.392240599999994</v>
      </c>
      <c r="K620" s="26" t="s">
        <v>24</v>
      </c>
      <c r="L620" s="3">
        <f>L619-L618</f>
        <v>4.6039999999999992</v>
      </c>
      <c r="M620" s="17" t="s">
        <v>24</v>
      </c>
      <c r="N620" s="3">
        <f>N619-N618</f>
        <v>18.195999999999998</v>
      </c>
      <c r="O620" s="17" t="s">
        <v>24</v>
      </c>
      <c r="P620" s="3">
        <f>P619-P618</f>
        <v>5.2990000000000066</v>
      </c>
    </row>
    <row r="621" spans="1:18">
      <c r="A621" s="48"/>
      <c r="B621" s="2" t="s">
        <v>6</v>
      </c>
      <c r="C621" s="11">
        <f>C620/G620</f>
        <v>0.66872579364787632</v>
      </c>
      <c r="D621" s="2" t="s">
        <v>6</v>
      </c>
      <c r="E621" s="11">
        <f>E620/G620</f>
        <v>0.59900346440188945</v>
      </c>
      <c r="F621" s="2"/>
      <c r="G621" s="3"/>
      <c r="K621" s="49" t="s">
        <v>1</v>
      </c>
      <c r="L621" s="50"/>
      <c r="M621" s="49" t="s">
        <v>1</v>
      </c>
      <c r="N621" s="50"/>
      <c r="O621" s="51"/>
      <c r="P621" s="52"/>
    </row>
    <row r="622" spans="1:18">
      <c r="A622"/>
      <c r="B622"/>
      <c r="C622"/>
      <c r="D622"/>
      <c r="E622"/>
      <c r="F622"/>
      <c r="G622"/>
      <c r="H622"/>
      <c r="K622" s="21" t="s">
        <v>14</v>
      </c>
      <c r="L622" s="11">
        <f>AVERAGE(C616,C621)</f>
        <v>0.61027684502815061</v>
      </c>
      <c r="M622" s="21" t="s">
        <v>14</v>
      </c>
      <c r="N622" s="11">
        <f>AVERAGE(E616,E621)</f>
        <v>0.44568113536224729</v>
      </c>
      <c r="O622" s="53"/>
      <c r="P622" s="54"/>
    </row>
    <row r="623" spans="1:18">
      <c r="A623"/>
      <c r="B623"/>
      <c r="C623"/>
      <c r="D623"/>
      <c r="E623"/>
      <c r="F623"/>
      <c r="G623"/>
      <c r="H623"/>
      <c r="I623"/>
      <c r="K623" s="21" t="s">
        <v>20</v>
      </c>
      <c r="L623" s="3">
        <f>STDEV(C616,C621)</f>
        <v>8.2659295844464228E-2</v>
      </c>
      <c r="M623" s="21" t="s">
        <v>20</v>
      </c>
      <c r="N623" s="3">
        <f>STDEV(E616,E621)</f>
        <v>0.2168305171424921</v>
      </c>
      <c r="O623" s="53"/>
      <c r="P623" s="54"/>
    </row>
    <row r="624" spans="1:18" ht="17" thickBot="1">
      <c r="A624"/>
      <c r="B624"/>
      <c r="C624"/>
      <c r="D624"/>
      <c r="E624"/>
      <c r="F624"/>
      <c r="G624"/>
      <c r="H624"/>
      <c r="I624"/>
      <c r="K624" s="19" t="s">
        <v>23</v>
      </c>
      <c r="L624" s="20">
        <v>9.4799999999999995E-2</v>
      </c>
      <c r="M624" s="19" t="s">
        <v>23</v>
      </c>
      <c r="N624" s="20">
        <v>0.17199999999999999</v>
      </c>
      <c r="O624" s="55"/>
      <c r="P624" s="56"/>
    </row>
  </sheetData>
  <mergeCells count="601">
    <mergeCell ref="A80:A84"/>
    <mergeCell ref="A53:E53"/>
    <mergeCell ref="A65:A69"/>
    <mergeCell ref="A70:A74"/>
    <mergeCell ref="B54:C54"/>
    <mergeCell ref="D54:E54"/>
    <mergeCell ref="A75:A79"/>
    <mergeCell ref="G53:J53"/>
    <mergeCell ref="A51:J51"/>
    <mergeCell ref="A35:A39"/>
    <mergeCell ref="A50:B50"/>
    <mergeCell ref="I63:J66"/>
    <mergeCell ref="G54:H54"/>
    <mergeCell ref="I54:J54"/>
    <mergeCell ref="G55:H55"/>
    <mergeCell ref="I55:J55"/>
    <mergeCell ref="G58:H58"/>
    <mergeCell ref="G63:H63"/>
    <mergeCell ref="I58:J58"/>
    <mergeCell ref="A55:A59"/>
    <mergeCell ref="A60:A64"/>
    <mergeCell ref="A137:B137"/>
    <mergeCell ref="A138:J138"/>
    <mergeCell ref="A140:E140"/>
    <mergeCell ref="G140:J140"/>
    <mergeCell ref="B141:C141"/>
    <mergeCell ref="D141:E141"/>
    <mergeCell ref="G141:H141"/>
    <mergeCell ref="I141:J141"/>
    <mergeCell ref="A85:A89"/>
    <mergeCell ref="G150:H150"/>
    <mergeCell ref="I150:J153"/>
    <mergeCell ref="A152:A156"/>
    <mergeCell ref="A157:A161"/>
    <mergeCell ref="A171:J171"/>
    <mergeCell ref="A173:E173"/>
    <mergeCell ref="G173:J173"/>
    <mergeCell ref="A142:A146"/>
    <mergeCell ref="G142:H142"/>
    <mergeCell ref="I142:J142"/>
    <mergeCell ref="G145:H145"/>
    <mergeCell ref="I145:J145"/>
    <mergeCell ref="A289:A293"/>
    <mergeCell ref="A294:A298"/>
    <mergeCell ref="B174:C174"/>
    <mergeCell ref="D174:E174"/>
    <mergeCell ref="G174:H174"/>
    <mergeCell ref="I174:J174"/>
    <mergeCell ref="A170:B170"/>
    <mergeCell ref="A180:A184"/>
    <mergeCell ref="G183:H183"/>
    <mergeCell ref="I183:J186"/>
    <mergeCell ref="A185:A189"/>
    <mergeCell ref="A175:A179"/>
    <mergeCell ref="G175:H175"/>
    <mergeCell ref="I175:J175"/>
    <mergeCell ref="G178:H178"/>
    <mergeCell ref="I178:J178"/>
    <mergeCell ref="A257:A261"/>
    <mergeCell ref="G260:H260"/>
    <mergeCell ref="I260:J263"/>
    <mergeCell ref="I211:J214"/>
    <mergeCell ref="A213:A217"/>
    <mergeCell ref="A218:A222"/>
    <mergeCell ref="A203:A207"/>
    <mergeCell ref="G203:H203"/>
    <mergeCell ref="I203:J203"/>
    <mergeCell ref="G206:H206"/>
    <mergeCell ref="I206:J206"/>
    <mergeCell ref="Q408:R408"/>
    <mergeCell ref="S408:T408"/>
    <mergeCell ref="U408:V408"/>
    <mergeCell ref="W408:X408"/>
    <mergeCell ref="Y408:Z408"/>
    <mergeCell ref="AC408:AD408"/>
    <mergeCell ref="Q407:AD407"/>
    <mergeCell ref="F408:G408"/>
    <mergeCell ref="B408:C408"/>
    <mergeCell ref="D408:E408"/>
    <mergeCell ref="H408:I408"/>
    <mergeCell ref="J408:K408"/>
    <mergeCell ref="N408:O408"/>
    <mergeCell ref="A407:O407"/>
    <mergeCell ref="AC409:AD409"/>
    <mergeCell ref="AC412:AD412"/>
    <mergeCell ref="A426:B426"/>
    <mergeCell ref="A427:J427"/>
    <mergeCell ref="AC417:AD420"/>
    <mergeCell ref="Y412:Z412"/>
    <mergeCell ref="Y417:Z417"/>
    <mergeCell ref="AA408:AB408"/>
    <mergeCell ref="AA409:AB409"/>
    <mergeCell ref="AA412:AB412"/>
    <mergeCell ref="AA417:AB417"/>
    <mergeCell ref="Q409:R409"/>
    <mergeCell ref="Q412:R412"/>
    <mergeCell ref="Q417:R417"/>
    <mergeCell ref="S409:T409"/>
    <mergeCell ref="S412:T412"/>
    <mergeCell ref="S417:T417"/>
    <mergeCell ref="U409:V409"/>
    <mergeCell ref="U412:V412"/>
    <mergeCell ref="U417:V417"/>
    <mergeCell ref="W409:X409"/>
    <mergeCell ref="W412:X412"/>
    <mergeCell ref="W417:X417"/>
    <mergeCell ref="Y409:Z409"/>
    <mergeCell ref="AC430:AD430"/>
    <mergeCell ref="A429:O429"/>
    <mergeCell ref="B430:C430"/>
    <mergeCell ref="D430:E430"/>
    <mergeCell ref="F430:G430"/>
    <mergeCell ref="H430:I430"/>
    <mergeCell ref="J430:K430"/>
    <mergeCell ref="L430:M430"/>
    <mergeCell ref="N430:O430"/>
    <mergeCell ref="Q430:R430"/>
    <mergeCell ref="S430:T430"/>
    <mergeCell ref="Q429:AD429"/>
    <mergeCell ref="S434:T434"/>
    <mergeCell ref="U434:V434"/>
    <mergeCell ref="W434:X434"/>
    <mergeCell ref="Y434:Z434"/>
    <mergeCell ref="AA434:AB434"/>
    <mergeCell ref="U430:V430"/>
    <mergeCell ref="W430:X430"/>
    <mergeCell ref="Y430:Z430"/>
    <mergeCell ref="AA430:AB430"/>
    <mergeCell ref="M452:N452"/>
    <mergeCell ref="D452:E452"/>
    <mergeCell ref="A451:G451"/>
    <mergeCell ref="K452:L452"/>
    <mergeCell ref="I451:N451"/>
    <mergeCell ref="AC434:AD434"/>
    <mergeCell ref="A436:A440"/>
    <mergeCell ref="Q439:R439"/>
    <mergeCell ref="S439:T439"/>
    <mergeCell ref="U439:V439"/>
    <mergeCell ref="W439:X439"/>
    <mergeCell ref="Y439:Z439"/>
    <mergeCell ref="AA439:AB439"/>
    <mergeCell ref="A441:A445"/>
    <mergeCell ref="AC439:AD442"/>
    <mergeCell ref="A431:A435"/>
    <mergeCell ref="Q431:R431"/>
    <mergeCell ref="S431:T431"/>
    <mergeCell ref="U431:V431"/>
    <mergeCell ref="W431:X431"/>
    <mergeCell ref="Y431:Z431"/>
    <mergeCell ref="AA431:AB431"/>
    <mergeCell ref="AC431:AD431"/>
    <mergeCell ref="Q434:R434"/>
    <mergeCell ref="A468:A472"/>
    <mergeCell ref="K461:L461"/>
    <mergeCell ref="A453:A457"/>
    <mergeCell ref="I453:J453"/>
    <mergeCell ref="M453:N453"/>
    <mergeCell ref="I456:J456"/>
    <mergeCell ref="M456:N456"/>
    <mergeCell ref="K453:L453"/>
    <mergeCell ref="K456:L456"/>
    <mergeCell ref="I488:J488"/>
    <mergeCell ref="K488:L488"/>
    <mergeCell ref="M488:N491"/>
    <mergeCell ref="A490:A494"/>
    <mergeCell ref="A495:A499"/>
    <mergeCell ref="A485:A489"/>
    <mergeCell ref="I480:J480"/>
    <mergeCell ref="K480:L480"/>
    <mergeCell ref="M480:N480"/>
    <mergeCell ref="A480:A484"/>
    <mergeCell ref="I483:J483"/>
    <mergeCell ref="K483:L483"/>
    <mergeCell ref="M483:N483"/>
    <mergeCell ref="A475:B475"/>
    <mergeCell ref="A476:J476"/>
    <mergeCell ref="A478:G478"/>
    <mergeCell ref="I478:N478"/>
    <mergeCell ref="B479:C479"/>
    <mergeCell ref="D479:E479"/>
    <mergeCell ref="F479:G479"/>
    <mergeCell ref="B97:C97"/>
    <mergeCell ref="D97:E97"/>
    <mergeCell ref="G97:H97"/>
    <mergeCell ref="I97:J97"/>
    <mergeCell ref="I479:J479"/>
    <mergeCell ref="K479:L479"/>
    <mergeCell ref="A458:A462"/>
    <mergeCell ref="I461:J461"/>
    <mergeCell ref="A448:B448"/>
    <mergeCell ref="A449:J449"/>
    <mergeCell ref="B452:C452"/>
    <mergeCell ref="F452:G452"/>
    <mergeCell ref="I452:J452"/>
    <mergeCell ref="L408:M408"/>
    <mergeCell ref="A409:A413"/>
    <mergeCell ref="A414:A418"/>
    <mergeCell ref="A419:A423"/>
    <mergeCell ref="A404:B404"/>
    <mergeCell ref="A405:J405"/>
    <mergeCell ref="A208:A212"/>
    <mergeCell ref="G211:H211"/>
    <mergeCell ref="M479:N479"/>
    <mergeCell ref="M461:N464"/>
    <mergeCell ref="A463:A467"/>
    <mergeCell ref="A235:A239"/>
    <mergeCell ref="G238:H238"/>
    <mergeCell ref="A120:A124"/>
    <mergeCell ref="G120:H120"/>
    <mergeCell ref="I120:J120"/>
    <mergeCell ref="G123:H123"/>
    <mergeCell ref="I123:J123"/>
    <mergeCell ref="A116:J116"/>
    <mergeCell ref="A118:E118"/>
    <mergeCell ref="G118:J118"/>
    <mergeCell ref="B119:C119"/>
    <mergeCell ref="D119:E119"/>
    <mergeCell ref="G119:H119"/>
    <mergeCell ref="I119:J119"/>
    <mergeCell ref="A201:E201"/>
    <mergeCell ref="G201:J201"/>
    <mergeCell ref="B202:C202"/>
    <mergeCell ref="D202:E202"/>
    <mergeCell ref="G202:H202"/>
    <mergeCell ref="I202:J202"/>
    <mergeCell ref="A198:B198"/>
    <mergeCell ref="A199:J199"/>
    <mergeCell ref="A162:A166"/>
    <mergeCell ref="A147:A151"/>
    <mergeCell ref="B251:C251"/>
    <mergeCell ref="D251:E251"/>
    <mergeCell ref="G251:H251"/>
    <mergeCell ref="I251:J251"/>
    <mergeCell ref="A252:A256"/>
    <mergeCell ref="G252:H252"/>
    <mergeCell ref="I252:J252"/>
    <mergeCell ref="G255:H255"/>
    <mergeCell ref="I255:J255"/>
    <mergeCell ref="A3:B3"/>
    <mergeCell ref="A4:J4"/>
    <mergeCell ref="B7:C7"/>
    <mergeCell ref="D7:E7"/>
    <mergeCell ref="K8:L8"/>
    <mergeCell ref="M8:N8"/>
    <mergeCell ref="A8:A12"/>
    <mergeCell ref="K9:L9"/>
    <mergeCell ref="M9:N9"/>
    <mergeCell ref="K12:L12"/>
    <mergeCell ref="M12:N12"/>
    <mergeCell ref="Q8:R8"/>
    <mergeCell ref="Q9:R9"/>
    <mergeCell ref="Q12:R12"/>
    <mergeCell ref="Q17:R20"/>
    <mergeCell ref="A6:I6"/>
    <mergeCell ref="K7:R7"/>
    <mergeCell ref="M17:N17"/>
    <mergeCell ref="O17:P17"/>
    <mergeCell ref="A25:B25"/>
    <mergeCell ref="A13:A17"/>
    <mergeCell ref="K17:L17"/>
    <mergeCell ref="A18:A22"/>
    <mergeCell ref="F7:G7"/>
    <mergeCell ref="H7:I7"/>
    <mergeCell ref="O8:P8"/>
    <mergeCell ref="O9:P9"/>
    <mergeCell ref="O12:P12"/>
    <mergeCell ref="K29:R29"/>
    <mergeCell ref="A30:A34"/>
    <mergeCell ref="K30:L30"/>
    <mergeCell ref="M30:N30"/>
    <mergeCell ref="O30:P30"/>
    <mergeCell ref="Q30:R30"/>
    <mergeCell ref="K31:L31"/>
    <mergeCell ref="M31:N31"/>
    <mergeCell ref="O31:P31"/>
    <mergeCell ref="Q31:R31"/>
    <mergeCell ref="K34:L34"/>
    <mergeCell ref="M34:N34"/>
    <mergeCell ref="O34:P34"/>
    <mergeCell ref="Q34:R34"/>
    <mergeCell ref="A26:J26"/>
    <mergeCell ref="A28:I28"/>
    <mergeCell ref="B29:C29"/>
    <mergeCell ref="D29:E29"/>
    <mergeCell ref="F29:G29"/>
    <mergeCell ref="H29:I29"/>
    <mergeCell ref="A125:A129"/>
    <mergeCell ref="G128:H128"/>
    <mergeCell ref="I128:J131"/>
    <mergeCell ref="A130:A134"/>
    <mergeCell ref="A103:A107"/>
    <mergeCell ref="G106:H106"/>
    <mergeCell ref="I106:J109"/>
    <mergeCell ref="A108:A112"/>
    <mergeCell ref="A115:B115"/>
    <mergeCell ref="A98:A102"/>
    <mergeCell ref="G98:H98"/>
    <mergeCell ref="I98:J98"/>
    <mergeCell ref="G101:H101"/>
    <mergeCell ref="I101:J101"/>
    <mergeCell ref="A93:B93"/>
    <mergeCell ref="A94:J94"/>
    <mergeCell ref="A96:E96"/>
    <mergeCell ref="G96:J96"/>
    <mergeCell ref="K39:L39"/>
    <mergeCell ref="M39:N39"/>
    <mergeCell ref="O39:P39"/>
    <mergeCell ref="Q39:R42"/>
    <mergeCell ref="A247:B247"/>
    <mergeCell ref="A248:J248"/>
    <mergeCell ref="A250:E250"/>
    <mergeCell ref="G250:J250"/>
    <mergeCell ref="A225:B225"/>
    <mergeCell ref="A226:J226"/>
    <mergeCell ref="A228:E228"/>
    <mergeCell ref="G228:J228"/>
    <mergeCell ref="B229:C229"/>
    <mergeCell ref="D229:E229"/>
    <mergeCell ref="G229:H229"/>
    <mergeCell ref="I229:J229"/>
    <mergeCell ref="A230:A234"/>
    <mergeCell ref="G230:H230"/>
    <mergeCell ref="I230:J230"/>
    <mergeCell ref="G233:H233"/>
    <mergeCell ref="I238:J241"/>
    <mergeCell ref="A240:A244"/>
    <mergeCell ref="A190:A194"/>
    <mergeCell ref="I233:J233"/>
    <mergeCell ref="A306:B306"/>
    <mergeCell ref="A307:J307"/>
    <mergeCell ref="B310:C310"/>
    <mergeCell ref="D310:E310"/>
    <mergeCell ref="F310:G310"/>
    <mergeCell ref="A262:A266"/>
    <mergeCell ref="A267:A271"/>
    <mergeCell ref="A274:B274"/>
    <mergeCell ref="A275:J275"/>
    <mergeCell ref="A277:E277"/>
    <mergeCell ref="G277:J277"/>
    <mergeCell ref="B278:C278"/>
    <mergeCell ref="D278:E278"/>
    <mergeCell ref="G278:H278"/>
    <mergeCell ref="I278:J278"/>
    <mergeCell ref="A279:A283"/>
    <mergeCell ref="G279:H279"/>
    <mergeCell ref="I279:J279"/>
    <mergeCell ref="G282:H282"/>
    <mergeCell ref="I282:J282"/>
    <mergeCell ref="A284:A288"/>
    <mergeCell ref="G287:H287"/>
    <mergeCell ref="A299:A303"/>
    <mergeCell ref="I287:J290"/>
    <mergeCell ref="K320:L320"/>
    <mergeCell ref="M320:N320"/>
    <mergeCell ref="O320:P323"/>
    <mergeCell ref="A311:A315"/>
    <mergeCell ref="K311:L311"/>
    <mergeCell ref="M311:N311"/>
    <mergeCell ref="O311:P311"/>
    <mergeCell ref="K312:L312"/>
    <mergeCell ref="M312:N312"/>
    <mergeCell ref="O312:P312"/>
    <mergeCell ref="K315:L315"/>
    <mergeCell ref="M315:N315"/>
    <mergeCell ref="O315:P315"/>
    <mergeCell ref="A316:A320"/>
    <mergeCell ref="A345:B345"/>
    <mergeCell ref="A346:J346"/>
    <mergeCell ref="B349:C349"/>
    <mergeCell ref="D349:E349"/>
    <mergeCell ref="F349:G349"/>
    <mergeCell ref="O339:P342"/>
    <mergeCell ref="A348:G348"/>
    <mergeCell ref="K349:P349"/>
    <mergeCell ref="K331:L331"/>
    <mergeCell ref="M331:N331"/>
    <mergeCell ref="O331:P331"/>
    <mergeCell ref="A350:A354"/>
    <mergeCell ref="K350:L350"/>
    <mergeCell ref="M350:N350"/>
    <mergeCell ref="O350:P350"/>
    <mergeCell ref="K351:L351"/>
    <mergeCell ref="M351:N351"/>
    <mergeCell ref="O351:P351"/>
    <mergeCell ref="K354:L354"/>
    <mergeCell ref="M354:N354"/>
    <mergeCell ref="O354:P354"/>
    <mergeCell ref="A365:B365"/>
    <mergeCell ref="A309:G309"/>
    <mergeCell ref="K310:P310"/>
    <mergeCell ref="A325:B325"/>
    <mergeCell ref="A326:J326"/>
    <mergeCell ref="A328:G328"/>
    <mergeCell ref="B329:C329"/>
    <mergeCell ref="D329:E329"/>
    <mergeCell ref="F329:G329"/>
    <mergeCell ref="K329:P329"/>
    <mergeCell ref="A330:A334"/>
    <mergeCell ref="K330:L330"/>
    <mergeCell ref="M330:N330"/>
    <mergeCell ref="O330:P330"/>
    <mergeCell ref="K334:L334"/>
    <mergeCell ref="M334:N334"/>
    <mergeCell ref="O334:P334"/>
    <mergeCell ref="A335:A339"/>
    <mergeCell ref="K339:L339"/>
    <mergeCell ref="M339:N339"/>
    <mergeCell ref="A355:A359"/>
    <mergeCell ref="K359:L359"/>
    <mergeCell ref="M359:N359"/>
    <mergeCell ref="O359:P362"/>
    <mergeCell ref="N368:W368"/>
    <mergeCell ref="N369:O369"/>
    <mergeCell ref="N370:O370"/>
    <mergeCell ref="N373:O373"/>
    <mergeCell ref="A394:A398"/>
    <mergeCell ref="H369:I369"/>
    <mergeCell ref="H388:I388"/>
    <mergeCell ref="A366:K366"/>
    <mergeCell ref="A368:K368"/>
    <mergeCell ref="B388:C388"/>
    <mergeCell ref="D388:E388"/>
    <mergeCell ref="F388:G388"/>
    <mergeCell ref="J388:K388"/>
    <mergeCell ref="A389:A393"/>
    <mergeCell ref="A375:A379"/>
    <mergeCell ref="A384:B384"/>
    <mergeCell ref="B369:C369"/>
    <mergeCell ref="D369:E369"/>
    <mergeCell ref="F369:G369"/>
    <mergeCell ref="J369:K369"/>
    <mergeCell ref="A370:A374"/>
    <mergeCell ref="N378:O378"/>
    <mergeCell ref="T378:U378"/>
    <mergeCell ref="A385:K385"/>
    <mergeCell ref="A387:K387"/>
    <mergeCell ref="P369:Q369"/>
    <mergeCell ref="R369:S369"/>
    <mergeCell ref="T369:U369"/>
    <mergeCell ref="V369:W369"/>
    <mergeCell ref="V378:W381"/>
    <mergeCell ref="V370:W370"/>
    <mergeCell ref="V373:W373"/>
    <mergeCell ref="T373:U373"/>
    <mergeCell ref="T370:U370"/>
    <mergeCell ref="R370:S370"/>
    <mergeCell ref="R373:S373"/>
    <mergeCell ref="R378:S378"/>
    <mergeCell ref="P378:Q378"/>
    <mergeCell ref="P373:Q373"/>
    <mergeCell ref="P370:Q370"/>
    <mergeCell ref="N389:O389"/>
    <mergeCell ref="P389:Q389"/>
    <mergeCell ref="R389:S389"/>
    <mergeCell ref="T389:U389"/>
    <mergeCell ref="V389:W389"/>
    <mergeCell ref="N388:W388"/>
    <mergeCell ref="N390:O390"/>
    <mergeCell ref="P390:Q390"/>
    <mergeCell ref="R390:S390"/>
    <mergeCell ref="T390:U390"/>
    <mergeCell ref="V390:W390"/>
    <mergeCell ref="V393:W393"/>
    <mergeCell ref="V398:W401"/>
    <mergeCell ref="T398:U398"/>
    <mergeCell ref="T393:U393"/>
    <mergeCell ref="R393:S393"/>
    <mergeCell ref="R398:S398"/>
    <mergeCell ref="P398:Q398"/>
    <mergeCell ref="P393:Q393"/>
    <mergeCell ref="N393:O393"/>
    <mergeCell ref="N398:O398"/>
    <mergeCell ref="A503:B503"/>
    <mergeCell ref="A504:J504"/>
    <mergeCell ref="A506:G506"/>
    <mergeCell ref="B507:C507"/>
    <mergeCell ref="D507:E507"/>
    <mergeCell ref="F507:G507"/>
    <mergeCell ref="K507:P507"/>
    <mergeCell ref="A508:A512"/>
    <mergeCell ref="K508:L508"/>
    <mergeCell ref="M508:N508"/>
    <mergeCell ref="O508:P508"/>
    <mergeCell ref="K509:L509"/>
    <mergeCell ref="M509:N509"/>
    <mergeCell ref="O509:P509"/>
    <mergeCell ref="K512:L512"/>
    <mergeCell ref="M512:N512"/>
    <mergeCell ref="O512:P512"/>
    <mergeCell ref="A513:A517"/>
    <mergeCell ref="K517:L517"/>
    <mergeCell ref="M517:N517"/>
    <mergeCell ref="O517:P520"/>
    <mergeCell ref="A523:B523"/>
    <mergeCell ref="A524:J524"/>
    <mergeCell ref="A526:G526"/>
    <mergeCell ref="B527:C527"/>
    <mergeCell ref="D527:E527"/>
    <mergeCell ref="F527:G527"/>
    <mergeCell ref="K527:P527"/>
    <mergeCell ref="A528:A532"/>
    <mergeCell ref="K528:L528"/>
    <mergeCell ref="M528:N528"/>
    <mergeCell ref="O528:P528"/>
    <mergeCell ref="K529:L529"/>
    <mergeCell ref="M529:N529"/>
    <mergeCell ref="O529:P529"/>
    <mergeCell ref="K532:L532"/>
    <mergeCell ref="M532:N532"/>
    <mergeCell ref="O532:P532"/>
    <mergeCell ref="A533:A537"/>
    <mergeCell ref="K537:L537"/>
    <mergeCell ref="M537:N537"/>
    <mergeCell ref="O537:P540"/>
    <mergeCell ref="A538:A542"/>
    <mergeCell ref="A545:B545"/>
    <mergeCell ref="A546:J546"/>
    <mergeCell ref="A548:G548"/>
    <mergeCell ref="B549:C549"/>
    <mergeCell ref="D549:E549"/>
    <mergeCell ref="F549:G549"/>
    <mergeCell ref="K549:P549"/>
    <mergeCell ref="A550:A554"/>
    <mergeCell ref="K550:L550"/>
    <mergeCell ref="M550:N550"/>
    <mergeCell ref="O550:P550"/>
    <mergeCell ref="K551:L551"/>
    <mergeCell ref="M551:N551"/>
    <mergeCell ref="O551:P551"/>
    <mergeCell ref="K554:L554"/>
    <mergeCell ref="M554:N554"/>
    <mergeCell ref="O554:P554"/>
    <mergeCell ref="A555:A559"/>
    <mergeCell ref="K559:L559"/>
    <mergeCell ref="M559:N559"/>
    <mergeCell ref="O559:P562"/>
    <mergeCell ref="A565:B565"/>
    <mergeCell ref="A566:J566"/>
    <mergeCell ref="A568:G568"/>
    <mergeCell ref="B569:C569"/>
    <mergeCell ref="D569:E569"/>
    <mergeCell ref="F569:G569"/>
    <mergeCell ref="K569:P569"/>
    <mergeCell ref="A570:A574"/>
    <mergeCell ref="K570:L570"/>
    <mergeCell ref="M570:N570"/>
    <mergeCell ref="O570:P570"/>
    <mergeCell ref="K571:L571"/>
    <mergeCell ref="M571:N571"/>
    <mergeCell ref="O571:P571"/>
    <mergeCell ref="K574:L574"/>
    <mergeCell ref="M574:N574"/>
    <mergeCell ref="O574:P574"/>
    <mergeCell ref="A575:A579"/>
    <mergeCell ref="K579:L579"/>
    <mergeCell ref="M579:N579"/>
    <mergeCell ref="O579:P582"/>
    <mergeCell ref="A580:A584"/>
    <mergeCell ref="A587:B587"/>
    <mergeCell ref="A588:J588"/>
    <mergeCell ref="A590:G590"/>
    <mergeCell ref="B591:C591"/>
    <mergeCell ref="D591:E591"/>
    <mergeCell ref="F591:G591"/>
    <mergeCell ref="K591:P591"/>
    <mergeCell ref="F611:G611"/>
    <mergeCell ref="K611:P611"/>
    <mergeCell ref="A592:A596"/>
    <mergeCell ref="K592:L592"/>
    <mergeCell ref="M592:N592"/>
    <mergeCell ref="O592:P592"/>
    <mergeCell ref="K593:L593"/>
    <mergeCell ref="M593:N593"/>
    <mergeCell ref="O593:P593"/>
    <mergeCell ref="K596:L596"/>
    <mergeCell ref="M596:N596"/>
    <mergeCell ref="O596:P596"/>
    <mergeCell ref="A617:A621"/>
    <mergeCell ref="K621:L621"/>
    <mergeCell ref="M621:N621"/>
    <mergeCell ref="O621:P624"/>
    <mergeCell ref="A1:N1"/>
    <mergeCell ref="A612:A616"/>
    <mergeCell ref="K612:L612"/>
    <mergeCell ref="M612:N612"/>
    <mergeCell ref="O612:P612"/>
    <mergeCell ref="K613:L613"/>
    <mergeCell ref="M613:N613"/>
    <mergeCell ref="O613:P613"/>
    <mergeCell ref="K616:L616"/>
    <mergeCell ref="M616:N616"/>
    <mergeCell ref="O616:P616"/>
    <mergeCell ref="A597:A601"/>
    <mergeCell ref="K601:L601"/>
    <mergeCell ref="M601:N601"/>
    <mergeCell ref="O601:P604"/>
    <mergeCell ref="A607:B607"/>
    <mergeCell ref="A608:J608"/>
    <mergeCell ref="A610:G610"/>
    <mergeCell ref="B611:C611"/>
    <mergeCell ref="D611:E6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FF978-44C3-724F-B323-68B8EB089DFD}">
  <dimension ref="A1"/>
  <sheetViews>
    <sheetView workbookViewId="0"/>
  </sheetViews>
  <sheetFormatPr baseColWidth="10" defaultRowHeight="16"/>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2020-02-11T20:32:17Z</dcterms:created>
  <dcterms:modified xsi:type="dcterms:W3CDTF">2020-03-09T20:24:27Z</dcterms:modified>
</cp:coreProperties>
</file>